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mcwa\DEPARTMENTS\Administration\Users\Kerry\Website\RFPs &amp; Bids\2026\"/>
    </mc:Choice>
  </mc:AlternateContent>
  <xr:revisionPtr revIDLastSave="0" documentId="8_{096F3B9F-0924-4969-8402-7C87D4C6FD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hibit C - fees " sheetId="1" r:id="rId1"/>
    <sheet name="Exhibit C - account balances " sheetId="2" r:id="rId2"/>
    <sheet name="Exhibit C - collected balances " sheetId="3" r:id="rId3"/>
  </sheets>
  <definedNames>
    <definedName name="_xlnm.Print_Area" localSheetId="1">'Exhibit C - account balances '!$A$1:$J$23</definedName>
    <definedName name="_xlnm.Print_Area" localSheetId="0">'Exhibit C - fees '!$A$1:$G$186</definedName>
    <definedName name="_xlnm.Print_Titles" localSheetId="0">'Exhibit C - fees 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4" i="3" l="1"/>
  <c r="I11" i="3"/>
  <c r="I12" i="3"/>
  <c r="I13" i="3"/>
  <c r="C14" i="3"/>
  <c r="C13" i="3"/>
  <c r="C12" i="3"/>
  <c r="E14" i="3"/>
  <c r="E13" i="3"/>
  <c r="E12" i="3"/>
  <c r="E11" i="3"/>
  <c r="D14" i="3"/>
  <c r="D13" i="3"/>
  <c r="D12" i="3"/>
  <c r="D11" i="3"/>
  <c r="D13" i="2" l="1"/>
  <c r="C14" i="2" l="1"/>
  <c r="C13" i="2"/>
  <c r="C12" i="2"/>
  <c r="C11" i="2"/>
  <c r="C22" i="2" l="1"/>
  <c r="C21" i="2"/>
  <c r="C20" i="2"/>
  <c r="C19" i="2"/>
  <c r="C18" i="2"/>
  <c r="C17" i="2"/>
  <c r="C16" i="2"/>
  <c r="D132" i="1" l="1"/>
  <c r="C132" i="1" l="1"/>
  <c r="C130" i="1"/>
</calcChain>
</file>

<file path=xl/sharedStrings.xml><?xml version="1.0" encoding="utf-8"?>
<sst xmlns="http://schemas.openxmlformats.org/spreadsheetml/2006/main" count="255" uniqueCount="187">
  <si>
    <t xml:space="preserve">General Deposit Services </t>
  </si>
  <si>
    <t xml:space="preserve">Deposit Services Fee </t>
  </si>
  <si>
    <t xml:space="preserve">Paper Statement for Delivery </t>
  </si>
  <si>
    <t xml:space="preserve">Account Maintenance </t>
  </si>
  <si>
    <t xml:space="preserve">Deposit Tickets </t>
  </si>
  <si>
    <t xml:space="preserve">Checks Deposited </t>
  </si>
  <si>
    <t>Full Recon w/pos pay- monthly maint</t>
  </si>
  <si>
    <t xml:space="preserve">Electronic Chk issue input-per item </t>
  </si>
  <si>
    <t xml:space="preserve">ACH Services </t>
  </si>
  <si>
    <t xml:space="preserve">ACH Orgination- monthly Maintenance </t>
  </si>
  <si>
    <t xml:space="preserve">ACH credits Received - per item </t>
  </si>
  <si>
    <t xml:space="preserve">ACH PPD credits orginated- per item </t>
  </si>
  <si>
    <t xml:space="preserve">ACH Debits received -per item </t>
  </si>
  <si>
    <t xml:space="preserve">ACH file handling -ach monitor totals </t>
  </si>
  <si>
    <t>ACH Monitor transmission mon maint</t>
  </si>
  <si>
    <t xml:space="preserve">ACH Monitor fraud review -mon  maint </t>
  </si>
  <si>
    <t xml:space="preserve">CHECKS PAYMENT SERVICES </t>
  </si>
  <si>
    <t xml:space="preserve">Checks Paid - truncated </t>
  </si>
  <si>
    <t xml:space="preserve">CONTROLLED DISBURSEMENTS SERVICES </t>
  </si>
  <si>
    <t xml:space="preserve">ACH SERVICES </t>
  </si>
  <si>
    <t xml:space="preserve">ACCOUNT RECON SERVICES </t>
  </si>
  <si>
    <t xml:space="preserve">GENERAL DEPOSIT SERVICES </t>
  </si>
  <si>
    <t>Controlled disbur- monthly maint</t>
  </si>
  <si>
    <t xml:space="preserve">Controlled disbur checks paid-truncated </t>
  </si>
  <si>
    <t xml:space="preserve">Deferred item offset </t>
  </si>
  <si>
    <t xml:space="preserve">INFORMATION REPORTING SERVICES </t>
  </si>
  <si>
    <t xml:space="preserve">TC CB acct transfer -per item </t>
  </si>
  <si>
    <t xml:space="preserve">TC CB Stop payment svc per acct </t>
  </si>
  <si>
    <t xml:space="preserve">TC CB balancing reporting mo maint </t>
  </si>
  <si>
    <t xml:space="preserve">TC CB prv day summary -mo per acct </t>
  </si>
  <si>
    <t xml:space="preserve">TC CB prev day detail -mo per acct </t>
  </si>
  <si>
    <t xml:space="preserve">TC CB cash pos detail -mo per acct </t>
  </si>
  <si>
    <t xml:space="preserve">TC CB prv day detail-per item </t>
  </si>
  <si>
    <t xml:space="preserve">FUNDS TRANSFER SERVICES </t>
  </si>
  <si>
    <t>TC CB wire transfer svc mo maint</t>
  </si>
  <si>
    <t xml:space="preserve">Wire -incoming domestic per item </t>
  </si>
  <si>
    <t xml:space="preserve">TC CB wire template storage per item </t>
  </si>
  <si>
    <t xml:space="preserve">ZBA </t>
  </si>
  <si>
    <t xml:space="preserve">ZBA Masters- monthly maint </t>
  </si>
  <si>
    <t xml:space="preserve">ZBA transfers- debit -per item </t>
  </si>
  <si>
    <t xml:space="preserve">ZBA credit posting cntld -per tiem </t>
  </si>
  <si>
    <t>TC CB Stop payment -per item</t>
  </si>
  <si>
    <t xml:space="preserve"> </t>
  </si>
  <si>
    <t xml:space="preserve">Branch furnished currency </t>
  </si>
  <si>
    <t xml:space="preserve">E-Lockbox Monthly Fee </t>
  </si>
  <si>
    <t xml:space="preserve">E-lockbox Per item fee </t>
  </si>
  <si>
    <t xml:space="preserve">ELECTRONIC CONSOLIDATOR </t>
  </si>
  <si>
    <t xml:space="preserve">ACH AUTOPAY SERVICES </t>
  </si>
  <si>
    <t xml:space="preserve">ACH Monthly Fee </t>
  </si>
  <si>
    <t xml:space="preserve">Org ACH DR VIA Direct Send </t>
  </si>
  <si>
    <t>Incoming ACH Credit Item</t>
  </si>
  <si>
    <t xml:space="preserve">ACH Received addenda </t>
  </si>
  <si>
    <t xml:space="preserve">ACH Returns Items </t>
  </si>
  <si>
    <t xml:space="preserve">ACH Data Transmission </t>
  </si>
  <si>
    <t xml:space="preserve">ACH Noc </t>
  </si>
  <si>
    <t xml:space="preserve">Reporting Via Banking Program </t>
  </si>
  <si>
    <t xml:space="preserve">LOCKBOX </t>
  </si>
  <si>
    <t xml:space="preserve">Deposit Service Fee </t>
  </si>
  <si>
    <t xml:space="preserve">Paper Statement </t>
  </si>
  <si>
    <t xml:space="preserve">Deposit tickets </t>
  </si>
  <si>
    <t xml:space="preserve">Branch Deposited Currency </t>
  </si>
  <si>
    <t xml:space="preserve">Encoded Checks Deposited </t>
  </si>
  <si>
    <t xml:space="preserve">Encoded checks  Dep 0th Dist </t>
  </si>
  <si>
    <t xml:space="preserve">Encoded checks  Dep on US </t>
  </si>
  <si>
    <t xml:space="preserve">Encoded checks  Dep 2nd  Dist </t>
  </si>
  <si>
    <t xml:space="preserve">Encoded checks  Dep FED Govt </t>
  </si>
  <si>
    <t xml:space="preserve">Encoded checks  Dep 3rd   Dist </t>
  </si>
  <si>
    <t xml:space="preserve">Encoded checks  Dep Canadian </t>
  </si>
  <si>
    <t xml:space="preserve">ACH Credit Received - per item </t>
  </si>
  <si>
    <t xml:space="preserve">Lockbox Services </t>
  </si>
  <si>
    <t xml:space="preserve">Paper Monthly Maint </t>
  </si>
  <si>
    <t xml:space="preserve">Per item processed </t>
  </si>
  <si>
    <t xml:space="preserve">Correspondence Only per item </t>
  </si>
  <si>
    <t xml:space="preserve">Paper Reports Mo Maint </t>
  </si>
  <si>
    <t xml:space="preserve">Per record Trans </t>
  </si>
  <si>
    <t xml:space="preserve">Data Trans - Monthly Maint </t>
  </si>
  <si>
    <t xml:space="preserve">Web Delivery -Monthly Main </t>
  </si>
  <si>
    <t xml:space="preserve">Encoding Rejects </t>
  </si>
  <si>
    <t xml:space="preserve">Extended Image retention </t>
  </si>
  <si>
    <t xml:space="preserve">Return Deposited Items Special Handling </t>
  </si>
  <si>
    <t xml:space="preserve">Returns Special Handling </t>
  </si>
  <si>
    <t xml:space="preserve">Redeposited of returned  items -per item </t>
  </si>
  <si>
    <t xml:space="preserve">Deposited Items Returned per item </t>
  </si>
  <si>
    <t xml:space="preserve">General ACH Services </t>
  </si>
  <si>
    <t xml:space="preserve">ACH Monitor Fee </t>
  </si>
  <si>
    <t xml:space="preserve">Org ACH DR Via Direct Send </t>
  </si>
  <si>
    <t xml:space="preserve">Incoming ACH Credit per item </t>
  </si>
  <si>
    <t>ACH Recd  Addenda</t>
  </si>
  <si>
    <t xml:space="preserve">ACH Returns items </t>
  </si>
  <si>
    <t>ACH Data Transmission</t>
  </si>
  <si>
    <t xml:space="preserve">ACH NOC </t>
  </si>
  <si>
    <t xml:space="preserve">EDI Payment Services </t>
  </si>
  <si>
    <t xml:space="preserve">Wire &amp; Other Funds Xfer Services </t>
  </si>
  <si>
    <t xml:space="preserve">Wire Templates </t>
  </si>
  <si>
    <t xml:space="preserve">Wire Maintenance </t>
  </si>
  <si>
    <t xml:space="preserve">Information Services </t>
  </si>
  <si>
    <t xml:space="preserve">File Transfer Base Fee </t>
  </si>
  <si>
    <t>Previous Day Report</t>
  </si>
  <si>
    <t xml:space="preserve">Online Access </t>
  </si>
  <si>
    <t xml:space="preserve">Pre Day Detail Items </t>
  </si>
  <si>
    <t xml:space="preserve">Money Market </t>
  </si>
  <si>
    <t>Money Market</t>
  </si>
  <si>
    <t>Encoded checks  Dep 0th 5th dist</t>
  </si>
  <si>
    <t>Account Type</t>
  </si>
  <si>
    <t>Checking</t>
  </si>
  <si>
    <t>Account Name</t>
  </si>
  <si>
    <t>Operating &amp; Maintenance Account</t>
  </si>
  <si>
    <t>Payroll Account</t>
  </si>
  <si>
    <t>Controlled Disbursements Account</t>
  </si>
  <si>
    <t>Water Revenue Electronic Account</t>
  </si>
  <si>
    <t>Key</t>
  </si>
  <si>
    <t>M&amp;T</t>
  </si>
  <si>
    <t>M&amp;T and JP Morgan Bank</t>
  </si>
  <si>
    <t>Investment Account</t>
  </si>
  <si>
    <t>Main Water Revenue Account</t>
  </si>
  <si>
    <t>Operating &amp; Maintenance II Account</t>
  </si>
  <si>
    <t>Monroe County Water Authority</t>
  </si>
  <si>
    <t>Bank Services Bid Form</t>
  </si>
  <si>
    <t>The following chart indicates the ending balances in each account for the previous 12 months:</t>
  </si>
  <si>
    <t>Water Revenue Account for Lockbox</t>
  </si>
  <si>
    <t>Exhibit C</t>
  </si>
  <si>
    <t>The following chart indicates the banking activity for for MCWA current services for January 2021 - March 2021.</t>
  </si>
  <si>
    <t>If a service requirement cannot be met, please indicate "No Proposal". An alternative equivalent service may be offered.</t>
  </si>
  <si>
    <t>If there are any services not listed on the proposal form for which the financial instiution intends to charge, please list each item seperately.</t>
  </si>
  <si>
    <t>Any services for which a proposing instituion intends to charge must be listed along with the price per item on the propsal form.</t>
  </si>
  <si>
    <t>Any servces notlisted theron will be assumed free of charge.</t>
  </si>
  <si>
    <t>If there is a conflict between any written or numberical amount, the written amount shall supersede.</t>
  </si>
  <si>
    <t>Authority Activity</t>
  </si>
  <si>
    <t>Proposed Fee</t>
  </si>
  <si>
    <t xml:space="preserve">Wire-out auto dom repetitive - per item </t>
  </si>
  <si>
    <t>Online Banking</t>
  </si>
  <si>
    <t>Secure, dual administration (separation of duties) for initiating and approving user access, permissions, wire transfers, ACH transfers, template setups, etc.</t>
  </si>
  <si>
    <t>Wire transfers and ACH transfers</t>
  </si>
  <si>
    <t>Ability to download electronic bank statements in an electronic file that can be imported to Excel</t>
  </si>
  <si>
    <t>Daily detailed account reporting showing beginning and end ledger balances, collected balances, and available balances.  Please provide a sample of prior day and intra-day reports that would be the best example of the system’s capabilities</t>
  </si>
  <si>
    <t>Image viewing of deposit tickets</t>
  </si>
  <si>
    <t>Image viewing of canceled checks, front and back</t>
  </si>
  <si>
    <t>Stop payments</t>
  </si>
  <si>
    <t>Fund transfers between operating accounts and investment accounts</t>
  </si>
  <si>
    <t>Viewing of float information on all deposited items</t>
  </si>
  <si>
    <t>Electronic notification of transactions</t>
  </si>
  <si>
    <t>Viewing information on refunds, voids or deletions of deposits or receipts</t>
  </si>
  <si>
    <t>Information to be available for a minimum of 365 days</t>
  </si>
  <si>
    <t>Status of prenote test transactions</t>
  </si>
  <si>
    <t>Real-time banking capability</t>
  </si>
  <si>
    <t>The following chart indicates the collected balances in each account for the previous 4 months:</t>
  </si>
  <si>
    <t>Investment Account *</t>
  </si>
  <si>
    <t>*  Available funds not needed for operational expenses and not invested in a security would be deposited into the investment money market account</t>
  </si>
  <si>
    <t>June 2026</t>
  </si>
  <si>
    <t>July 2026</t>
  </si>
  <si>
    <t>August 2026</t>
  </si>
  <si>
    <t>January 2026</t>
  </si>
  <si>
    <t>September 2025</t>
  </si>
  <si>
    <t>October 2025</t>
  </si>
  <si>
    <t>November 2025</t>
  </si>
  <si>
    <t>December 2025</t>
  </si>
  <si>
    <t xml:space="preserve">February 2026 </t>
  </si>
  <si>
    <t xml:space="preserve"> March 2026</t>
  </si>
  <si>
    <t>April 2026</t>
  </si>
  <si>
    <t>May 2026</t>
  </si>
  <si>
    <t xml:space="preserve">Incoming express mail per item </t>
  </si>
  <si>
    <t xml:space="preserve">Check image capture </t>
  </si>
  <si>
    <t xml:space="preserve">DOC Iimage caputure </t>
  </si>
  <si>
    <t xml:space="preserve">Repair per item </t>
  </si>
  <si>
    <t xml:space="preserve">Reject item </t>
  </si>
  <si>
    <t xml:space="preserve">Instruction Change </t>
  </si>
  <si>
    <t xml:space="preserve">Ach incoming Addenda </t>
  </si>
  <si>
    <t xml:space="preserve">ACH Monitor Fraud Review </t>
  </si>
  <si>
    <t xml:space="preserve">  </t>
  </si>
  <si>
    <t xml:space="preserve">Account Fraud Protection </t>
  </si>
  <si>
    <t xml:space="preserve">Electronic Statement Delivery </t>
  </si>
  <si>
    <t>Account Fraud Protection check blk</t>
  </si>
  <si>
    <t xml:space="preserve">TC CB ARP?DRP RPT </t>
  </si>
  <si>
    <t xml:space="preserve">POS PAY PAYEE POS PAY PD SUSPECT </t>
  </si>
  <si>
    <t xml:space="preserve">Pos Pay/Payee Pay PD suspect </t>
  </si>
  <si>
    <t>Stale Date Sev Mnly main</t>
  </si>
  <si>
    <t xml:space="preserve">Payee Pos pay trunciated </t>
  </si>
  <si>
    <t xml:space="preserve">ACH CCD credits org per item </t>
  </si>
  <si>
    <t>Same day ACH Mnthly maint</t>
  </si>
  <si>
    <t xml:space="preserve">ACH Incoming Addeneda per line </t>
  </si>
  <si>
    <t xml:space="preserve">ACH NOC -Per electronic item </t>
  </si>
  <si>
    <t xml:space="preserve">TC CB ACH ACTrpt mo maint </t>
  </si>
  <si>
    <t xml:space="preserve">Ach missing control totals </t>
  </si>
  <si>
    <t xml:space="preserve">Check image services </t>
  </si>
  <si>
    <t xml:space="preserve">TC CB AD HOC IMAGE PER item </t>
  </si>
  <si>
    <t>Token Fee-Per item</t>
  </si>
  <si>
    <t>ACH Manual item Revesal/deletion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</si>
</sst>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0" xfId="0" applyFont="1" applyFill="1"/>
    <xf numFmtId="0" fontId="2" fillId="0" borderId="1" xfId="0" applyFont="1" applyBorder="1" applyAlignment="1">
      <alignment horizontal="center"/>
    </xf>
    <xf numFmtId="17" fontId="2" fillId="0" borderId="1" xfId="0" quotePrefix="1" applyNumberFormat="1" applyFont="1" applyBorder="1" applyAlignment="1">
      <alignment horizontal="right"/>
    </xf>
    <xf numFmtId="17" fontId="2" fillId="0" borderId="0" xfId="0" quotePrefix="1" applyNumberFormat="1" applyFont="1" applyAlignment="1">
      <alignment horizontal="center"/>
    </xf>
    <xf numFmtId="44" fontId="2" fillId="0" borderId="1" xfId="0" applyNumberFormat="1" applyFont="1" applyBorder="1"/>
    <xf numFmtId="43" fontId="2" fillId="0" borderId="1" xfId="0" applyNumberFormat="1" applyFont="1" applyBorder="1"/>
    <xf numFmtId="0" fontId="2" fillId="0" borderId="1" xfId="0" quotePrefix="1" applyFont="1" applyBorder="1" applyAlignment="1">
      <alignment horizontal="right"/>
    </xf>
    <xf numFmtId="0" fontId="2" fillId="0" borderId="0" xfId="0" quotePrefix="1" applyFont="1" applyAlignment="1">
      <alignment horizontal="center"/>
    </xf>
    <xf numFmtId="43" fontId="2" fillId="0" borderId="0" xfId="0" applyNumberFormat="1" applyFont="1"/>
    <xf numFmtId="0" fontId="2" fillId="0" borderId="0" xfId="0" applyFont="1" applyAlignment="1">
      <alignment wrapText="1"/>
    </xf>
    <xf numFmtId="43" fontId="2" fillId="0" borderId="0" xfId="0" applyNumberFormat="1" applyFont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44" fontId="2" fillId="0" borderId="2" xfId="0" applyNumberFormat="1" applyFont="1" applyBorder="1"/>
    <xf numFmtId="43" fontId="2" fillId="0" borderId="2" xfId="0" applyNumberFormat="1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0" xfId="0" applyFont="1" applyBorder="1"/>
    <xf numFmtId="0" fontId="4" fillId="0" borderId="0" xfId="0" applyFont="1" applyAlignment="1"/>
    <xf numFmtId="49" fontId="5" fillId="0" borderId="0" xfId="0" applyNumberFormat="1" applyFont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Font="1" applyBorder="1"/>
    <xf numFmtId="3" fontId="0" fillId="0" borderId="0" xfId="0" applyNumberFormat="1" applyFont="1"/>
    <xf numFmtId="3" fontId="0" fillId="0" borderId="0" xfId="0" applyNumberFormat="1" applyFont="1" applyBorder="1"/>
    <xf numFmtId="3" fontId="0" fillId="0" borderId="0" xfId="0" applyNumberFormat="1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Border="1" applyAlignment="1">
      <alignment wrapText="1"/>
    </xf>
    <xf numFmtId="17" fontId="2" fillId="0" borderId="0" xfId="0" quotePrefix="1" applyNumberFormat="1" applyFont="1" applyAlignment="1">
      <alignment horizontal="left"/>
    </xf>
    <xf numFmtId="44" fontId="2" fillId="0" borderId="0" xfId="0" applyNumberFormat="1" applyFont="1" applyBorder="1"/>
    <xf numFmtId="43" fontId="2" fillId="0" borderId="0" xfId="0" applyNumberFormat="1" applyFont="1" applyBorder="1"/>
    <xf numFmtId="44" fontId="0" fillId="0" borderId="0" xfId="1" applyFont="1"/>
    <xf numFmtId="44" fontId="0" fillId="0" borderId="3" xfId="1" applyFont="1" applyBorder="1" applyProtection="1">
      <protection locked="0"/>
    </xf>
    <xf numFmtId="44" fontId="0" fillId="0" borderId="4" xfId="1" applyFont="1" applyBorder="1" applyProtection="1">
      <protection locked="0"/>
    </xf>
    <xf numFmtId="44" fontId="0" fillId="0" borderId="0" xfId="1" applyFont="1" applyBorder="1"/>
    <xf numFmtId="44" fontId="0" fillId="0" borderId="0" xfId="1" applyFont="1" applyBorder="1" applyProtection="1">
      <protection locked="0"/>
    </xf>
    <xf numFmtId="44" fontId="1" fillId="0" borderId="3" xfId="1" applyFont="1" applyBorder="1" applyAlignment="1">
      <alignment horizontal="center"/>
    </xf>
    <xf numFmtId="44" fontId="0" fillId="0" borderId="3" xfId="1" applyFont="1" applyBorder="1"/>
    <xf numFmtId="44" fontId="0" fillId="0" borderId="4" xfId="1" applyFont="1" applyBorder="1"/>
    <xf numFmtId="44" fontId="0" fillId="0" borderId="3" xfId="1" applyFont="1" applyBorder="1" applyAlignment="1" applyProtection="1">
      <alignment wrapText="1"/>
      <protection locked="0"/>
    </xf>
    <xf numFmtId="0" fontId="0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6"/>
  <sheetViews>
    <sheetView tabSelected="1" view="pageBreakPreview" zoomScale="60" zoomScaleNormal="100" workbookViewId="0">
      <selection sqref="A1:G1"/>
    </sheetView>
  </sheetViews>
  <sheetFormatPr defaultRowHeight="15" x14ac:dyDescent="0.25"/>
  <cols>
    <col min="1" max="1" width="3" customWidth="1"/>
    <col min="2" max="2" width="33.5703125" customWidth="1"/>
    <col min="3" max="4" width="13.7109375" customWidth="1"/>
    <col min="5" max="5" width="15.85546875" customWidth="1"/>
    <col min="6" max="6" width="2" style="41" customWidth="1"/>
    <col min="7" max="7" width="50.42578125" customWidth="1"/>
  </cols>
  <sheetData>
    <row r="1" spans="1:11" ht="18.75" x14ac:dyDescent="0.3">
      <c r="A1" s="63" t="s">
        <v>120</v>
      </c>
      <c r="B1" s="63"/>
      <c r="C1" s="63"/>
      <c r="D1" s="63"/>
      <c r="E1" s="63"/>
      <c r="F1" s="63"/>
      <c r="G1" s="63"/>
      <c r="H1" s="39"/>
      <c r="I1" s="39"/>
      <c r="J1" s="39"/>
      <c r="K1" s="39"/>
    </row>
    <row r="2" spans="1:11" ht="18.75" x14ac:dyDescent="0.3">
      <c r="A2" s="63" t="s">
        <v>116</v>
      </c>
      <c r="B2" s="63"/>
      <c r="C2" s="63"/>
      <c r="D2" s="63"/>
      <c r="E2" s="63"/>
      <c r="F2" s="63"/>
      <c r="G2" s="63"/>
      <c r="H2" s="39"/>
      <c r="I2" s="39"/>
      <c r="J2" s="39"/>
      <c r="K2" s="39"/>
    </row>
    <row r="3" spans="1:11" ht="18.75" x14ac:dyDescent="0.3">
      <c r="A3" s="63" t="s">
        <v>117</v>
      </c>
      <c r="B3" s="63"/>
      <c r="C3" s="63"/>
      <c r="D3" s="63"/>
      <c r="E3" s="63"/>
      <c r="F3" s="63"/>
      <c r="G3" s="63"/>
      <c r="H3" s="39"/>
      <c r="I3" s="39"/>
      <c r="J3" s="39"/>
      <c r="K3" s="39"/>
    </row>
    <row r="5" spans="1:11" s="2" customFormat="1" x14ac:dyDescent="0.25">
      <c r="A5" s="65" t="s">
        <v>121</v>
      </c>
      <c r="B5" s="65"/>
      <c r="C5" s="65"/>
      <c r="D5" s="65"/>
      <c r="E5" s="65"/>
      <c r="F5" s="65"/>
      <c r="G5" s="65"/>
    </row>
    <row r="6" spans="1:11" s="2" customFormat="1" x14ac:dyDescent="0.25">
      <c r="A6" s="65" t="s">
        <v>122</v>
      </c>
      <c r="B6" s="65"/>
      <c r="C6" s="65"/>
      <c r="D6" s="65"/>
      <c r="E6" s="65"/>
      <c r="F6" s="65"/>
      <c r="G6" s="65"/>
    </row>
    <row r="7" spans="1:11" s="2" customFormat="1" x14ac:dyDescent="0.25">
      <c r="A7" s="65" t="s">
        <v>123</v>
      </c>
      <c r="B7" s="65"/>
      <c r="C7" s="65"/>
      <c r="D7" s="65"/>
      <c r="E7" s="65"/>
      <c r="F7" s="65"/>
      <c r="G7" s="65"/>
    </row>
    <row r="8" spans="1:11" s="2" customFormat="1" x14ac:dyDescent="0.25">
      <c r="A8" s="65" t="s">
        <v>124</v>
      </c>
      <c r="B8" s="65"/>
      <c r="C8" s="65"/>
      <c r="D8" s="65"/>
      <c r="E8" s="65"/>
      <c r="F8" s="65"/>
      <c r="G8" s="65"/>
    </row>
    <row r="9" spans="1:11" s="2" customFormat="1" x14ac:dyDescent="0.25">
      <c r="A9" s="65" t="s">
        <v>125</v>
      </c>
      <c r="B9" s="65"/>
      <c r="C9" s="65"/>
      <c r="D9" s="65"/>
      <c r="E9" s="65"/>
      <c r="F9" s="65"/>
      <c r="G9" s="65"/>
    </row>
    <row r="10" spans="1:11" s="2" customFormat="1" x14ac:dyDescent="0.25">
      <c r="A10" s="65" t="s">
        <v>126</v>
      </c>
      <c r="B10" s="65"/>
      <c r="C10" s="65"/>
      <c r="D10" s="65"/>
      <c r="E10" s="65"/>
      <c r="F10" s="65"/>
      <c r="G10" s="65"/>
    </row>
    <row r="11" spans="1:11" s="2" customFormat="1" x14ac:dyDescent="0.25">
      <c r="F11" s="44"/>
    </row>
    <row r="12" spans="1:11" s="2" customFormat="1" x14ac:dyDescent="0.25">
      <c r="C12" s="64" t="s">
        <v>127</v>
      </c>
      <c r="D12" s="64"/>
      <c r="E12" s="64"/>
      <c r="F12" s="44"/>
    </row>
    <row r="13" spans="1:11" s="2" customFormat="1" x14ac:dyDescent="0.25">
      <c r="C13" s="40" t="s">
        <v>148</v>
      </c>
      <c r="D13" s="40" t="s">
        <v>149</v>
      </c>
      <c r="E13" s="40" t="s">
        <v>150</v>
      </c>
      <c r="F13" s="42"/>
      <c r="G13" s="43" t="s">
        <v>128</v>
      </c>
    </row>
    <row r="14" spans="1:11" s="2" customFormat="1" x14ac:dyDescent="0.25">
      <c r="A14" s="1" t="s">
        <v>21</v>
      </c>
      <c r="B14" s="1"/>
      <c r="F14" s="44"/>
      <c r="G14" s="53"/>
    </row>
    <row r="15" spans="1:11" s="2" customFormat="1" x14ac:dyDescent="0.25">
      <c r="A15" s="2" t="s">
        <v>170</v>
      </c>
      <c r="B15" s="1"/>
      <c r="C15" s="2">
        <v>3</v>
      </c>
      <c r="D15" s="2">
        <v>3</v>
      </c>
      <c r="E15" s="2">
        <v>3</v>
      </c>
      <c r="F15" s="44"/>
      <c r="G15" s="54"/>
    </row>
    <row r="16" spans="1:11" s="2" customFormat="1" x14ac:dyDescent="0.25">
      <c r="A16" s="2" t="s">
        <v>1</v>
      </c>
      <c r="C16" s="45">
        <v>0</v>
      </c>
      <c r="D16" s="45">
        <v>0</v>
      </c>
      <c r="E16" s="45">
        <v>0</v>
      </c>
      <c r="F16" s="46"/>
      <c r="G16" s="55"/>
    </row>
    <row r="17" spans="1:7" s="2" customFormat="1" x14ac:dyDescent="0.25">
      <c r="A17" s="2" t="s">
        <v>2</v>
      </c>
      <c r="C17" s="45">
        <v>0</v>
      </c>
      <c r="D17" s="45">
        <v>0</v>
      </c>
      <c r="E17" s="45">
        <v>5</v>
      </c>
      <c r="F17" s="46"/>
      <c r="G17" s="55"/>
    </row>
    <row r="18" spans="1:7" s="2" customFormat="1" x14ac:dyDescent="0.25">
      <c r="A18" s="2" t="s">
        <v>3</v>
      </c>
      <c r="C18" s="45">
        <v>2</v>
      </c>
      <c r="D18" s="45">
        <v>2</v>
      </c>
      <c r="E18" s="45">
        <v>2</v>
      </c>
      <c r="F18" s="46"/>
      <c r="G18" s="55"/>
    </row>
    <row r="19" spans="1:7" s="2" customFormat="1" x14ac:dyDescent="0.25">
      <c r="A19" s="2" t="s">
        <v>43</v>
      </c>
      <c r="C19" s="45">
        <v>0</v>
      </c>
      <c r="D19" s="45">
        <v>0</v>
      </c>
      <c r="E19" s="45">
        <v>1</v>
      </c>
      <c r="F19" s="46"/>
      <c r="G19" s="55"/>
    </row>
    <row r="20" spans="1:7" s="2" customFormat="1" x14ac:dyDescent="0.25">
      <c r="A20" s="2" t="s">
        <v>4</v>
      </c>
      <c r="C20" s="45">
        <v>14</v>
      </c>
      <c r="D20" s="45">
        <v>12</v>
      </c>
      <c r="E20" s="45">
        <v>9</v>
      </c>
      <c r="F20" s="46"/>
      <c r="G20" s="55"/>
    </row>
    <row r="21" spans="1:7" s="2" customFormat="1" x14ac:dyDescent="0.25">
      <c r="A21" s="2" t="s">
        <v>60</v>
      </c>
      <c r="C21" s="45">
        <v>850</v>
      </c>
      <c r="D21" s="45">
        <v>0</v>
      </c>
      <c r="E21" s="45">
        <v>840</v>
      </c>
      <c r="F21" s="46"/>
      <c r="G21" s="55"/>
    </row>
    <row r="22" spans="1:7" s="2" customFormat="1" x14ac:dyDescent="0.25">
      <c r="A22" s="2" t="s">
        <v>5</v>
      </c>
      <c r="C22" s="45">
        <v>74</v>
      </c>
      <c r="D22" s="45">
        <v>67</v>
      </c>
      <c r="E22" s="45">
        <v>47</v>
      </c>
      <c r="F22" s="46"/>
      <c r="G22" s="55"/>
    </row>
    <row r="23" spans="1:7" s="2" customFormat="1" x14ac:dyDescent="0.25">
      <c r="A23" s="2" t="s">
        <v>171</v>
      </c>
      <c r="C23" s="45">
        <v>1</v>
      </c>
      <c r="D23" s="45">
        <v>1</v>
      </c>
      <c r="E23" s="45">
        <v>1</v>
      </c>
      <c r="F23" s="46"/>
      <c r="G23" s="55"/>
    </row>
    <row r="24" spans="1:7" s="2" customFormat="1" x14ac:dyDescent="0.25">
      <c r="C24" s="45"/>
      <c r="D24" s="45"/>
      <c r="E24" s="45"/>
      <c r="F24" s="46"/>
      <c r="G24" s="56"/>
    </row>
    <row r="25" spans="1:7" s="2" customFormat="1" x14ac:dyDescent="0.25">
      <c r="C25" s="45"/>
      <c r="D25" s="45"/>
      <c r="E25" s="45"/>
      <c r="F25" s="44"/>
      <c r="G25" s="53"/>
    </row>
    <row r="26" spans="1:7" s="2" customFormat="1" x14ac:dyDescent="0.25">
      <c r="A26" s="1" t="s">
        <v>20</v>
      </c>
      <c r="B26" s="1"/>
      <c r="C26" s="45"/>
      <c r="D26" s="45"/>
      <c r="E26" s="45"/>
      <c r="F26" s="44"/>
      <c r="G26" s="56"/>
    </row>
    <row r="27" spans="1:7" s="2" customFormat="1" x14ac:dyDescent="0.25">
      <c r="A27" s="2" t="s">
        <v>172</v>
      </c>
      <c r="B27" s="1"/>
      <c r="C27" s="45">
        <v>1</v>
      </c>
      <c r="D27" s="45">
        <v>1</v>
      </c>
      <c r="E27" s="45">
        <v>1</v>
      </c>
      <c r="F27" s="44"/>
      <c r="G27" s="54"/>
    </row>
    <row r="28" spans="1:7" s="2" customFormat="1" x14ac:dyDescent="0.25">
      <c r="A28" s="2" t="s">
        <v>6</v>
      </c>
      <c r="C28" s="45">
        <v>2</v>
      </c>
      <c r="D28" s="45">
        <v>2</v>
      </c>
      <c r="E28" s="45">
        <v>2</v>
      </c>
      <c r="F28" s="46"/>
      <c r="G28" s="55"/>
    </row>
    <row r="29" spans="1:7" s="2" customFormat="1" x14ac:dyDescent="0.25">
      <c r="A29" s="2" t="s">
        <v>173</v>
      </c>
      <c r="C29" s="45">
        <v>20</v>
      </c>
      <c r="D29" s="45">
        <v>1</v>
      </c>
      <c r="E29" s="45">
        <v>1</v>
      </c>
      <c r="F29" s="46"/>
      <c r="G29" s="55"/>
    </row>
    <row r="30" spans="1:7" s="2" customFormat="1" x14ac:dyDescent="0.25">
      <c r="A30" s="2" t="s">
        <v>174</v>
      </c>
      <c r="C30" s="45">
        <v>2</v>
      </c>
      <c r="D30" s="45">
        <v>1</v>
      </c>
      <c r="E30" s="45">
        <v>2</v>
      </c>
      <c r="F30" s="46"/>
      <c r="G30" s="55"/>
    </row>
    <row r="31" spans="1:7" s="2" customFormat="1" x14ac:dyDescent="0.25">
      <c r="A31" s="2" t="s">
        <v>175</v>
      </c>
      <c r="C31" s="45">
        <v>1</v>
      </c>
      <c r="D31" s="45">
        <v>1</v>
      </c>
      <c r="E31" s="45">
        <v>0</v>
      </c>
      <c r="F31" s="46"/>
      <c r="G31" s="55"/>
    </row>
    <row r="32" spans="1:7" s="2" customFormat="1" x14ac:dyDescent="0.25">
      <c r="A32" s="2" t="s">
        <v>176</v>
      </c>
      <c r="C32" s="45">
        <v>253</v>
      </c>
      <c r="D32" s="45">
        <v>262</v>
      </c>
      <c r="E32" s="45">
        <v>236</v>
      </c>
      <c r="F32" s="44"/>
      <c r="G32" s="55"/>
    </row>
    <row r="33" spans="1:7" s="2" customFormat="1" x14ac:dyDescent="0.25">
      <c r="A33" s="2" t="s">
        <v>7</v>
      </c>
      <c r="C33" s="45">
        <v>340</v>
      </c>
      <c r="D33" s="45">
        <v>344</v>
      </c>
      <c r="E33" s="45">
        <v>254</v>
      </c>
      <c r="F33" s="44"/>
      <c r="G33" s="55"/>
    </row>
    <row r="34" spans="1:7" s="2" customFormat="1" x14ac:dyDescent="0.25">
      <c r="C34" s="45"/>
      <c r="D34" s="45"/>
      <c r="E34" s="45"/>
      <c r="F34" s="44"/>
      <c r="G34" s="56"/>
    </row>
    <row r="35" spans="1:7" s="2" customFormat="1" x14ac:dyDescent="0.25">
      <c r="C35" s="45"/>
      <c r="D35" s="45"/>
      <c r="E35" s="45"/>
      <c r="F35" s="44"/>
      <c r="G35" s="56"/>
    </row>
    <row r="36" spans="1:7" s="2" customFormat="1" x14ac:dyDescent="0.25">
      <c r="A36" s="1" t="s">
        <v>19</v>
      </c>
      <c r="B36" s="1"/>
      <c r="C36" s="45"/>
      <c r="D36" s="45"/>
      <c r="E36" s="45"/>
      <c r="F36" s="44"/>
      <c r="G36" s="56"/>
    </row>
    <row r="37" spans="1:7" s="2" customFormat="1" x14ac:dyDescent="0.25">
      <c r="A37" s="2" t="s">
        <v>9</v>
      </c>
      <c r="C37" s="45">
        <v>3</v>
      </c>
      <c r="D37" s="45">
        <v>3</v>
      </c>
      <c r="E37" s="45">
        <v>3</v>
      </c>
      <c r="F37" s="46"/>
      <c r="G37" s="54"/>
    </row>
    <row r="38" spans="1:7" s="2" customFormat="1" x14ac:dyDescent="0.25">
      <c r="A38" s="2" t="s">
        <v>10</v>
      </c>
      <c r="C38" s="45">
        <v>15</v>
      </c>
      <c r="D38" s="45">
        <v>18</v>
      </c>
      <c r="E38" s="45">
        <v>6</v>
      </c>
      <c r="F38" s="46"/>
      <c r="G38" s="55"/>
    </row>
    <row r="39" spans="1:7" s="2" customFormat="1" x14ac:dyDescent="0.25">
      <c r="A39" s="2" t="s">
        <v>177</v>
      </c>
      <c r="C39" s="45">
        <v>156</v>
      </c>
      <c r="D39" s="45">
        <v>113</v>
      </c>
      <c r="E39" s="45">
        <v>110</v>
      </c>
      <c r="F39" s="46"/>
      <c r="G39" s="55"/>
    </row>
    <row r="40" spans="1:7" s="2" customFormat="1" x14ac:dyDescent="0.25">
      <c r="A40" s="2" t="s">
        <v>178</v>
      </c>
      <c r="C40" s="45">
        <v>3</v>
      </c>
      <c r="D40" s="45">
        <v>3</v>
      </c>
      <c r="E40" s="45">
        <v>3</v>
      </c>
      <c r="F40" s="46"/>
      <c r="G40" s="55"/>
    </row>
    <row r="41" spans="1:7" s="2" customFormat="1" x14ac:dyDescent="0.25">
      <c r="A41" s="2" t="s">
        <v>11</v>
      </c>
      <c r="C41" s="45">
        <v>1471</v>
      </c>
      <c r="D41" s="45">
        <v>1167</v>
      </c>
      <c r="E41" s="45">
        <v>1189</v>
      </c>
      <c r="F41" s="46"/>
      <c r="G41" s="55"/>
    </row>
    <row r="42" spans="1:7" s="2" customFormat="1" x14ac:dyDescent="0.25">
      <c r="A42" s="2" t="s">
        <v>12</v>
      </c>
      <c r="C42" s="45">
        <v>69</v>
      </c>
      <c r="D42" s="45">
        <v>71</v>
      </c>
      <c r="E42" s="45">
        <v>65</v>
      </c>
      <c r="F42" s="46"/>
      <c r="G42" s="55"/>
    </row>
    <row r="43" spans="1:7" s="2" customFormat="1" x14ac:dyDescent="0.25">
      <c r="A43" s="2" t="s">
        <v>179</v>
      </c>
      <c r="C43" s="45">
        <v>63</v>
      </c>
      <c r="D43" s="45">
        <v>64</v>
      </c>
      <c r="E43" s="45">
        <v>53</v>
      </c>
      <c r="F43" s="46"/>
      <c r="G43" s="55"/>
    </row>
    <row r="44" spans="1:7" s="2" customFormat="1" x14ac:dyDescent="0.25">
      <c r="A44" s="2" t="s">
        <v>180</v>
      </c>
      <c r="C44" s="45">
        <v>2</v>
      </c>
      <c r="D44" s="45">
        <v>1</v>
      </c>
      <c r="E44" s="45">
        <v>1</v>
      </c>
      <c r="F44" s="46"/>
      <c r="G44" s="55"/>
    </row>
    <row r="45" spans="1:7" s="2" customFormat="1" x14ac:dyDescent="0.25">
      <c r="A45" s="2" t="s">
        <v>181</v>
      </c>
      <c r="C45" s="45">
        <v>1</v>
      </c>
      <c r="D45" s="45">
        <v>0</v>
      </c>
      <c r="E45" s="45">
        <v>0</v>
      </c>
      <c r="F45" s="46"/>
      <c r="G45" s="55"/>
    </row>
    <row r="46" spans="1:7" s="2" customFormat="1" x14ac:dyDescent="0.25">
      <c r="A46" s="2" t="s">
        <v>13</v>
      </c>
      <c r="C46" s="45">
        <v>10</v>
      </c>
      <c r="D46" s="45">
        <v>8</v>
      </c>
      <c r="E46" s="45">
        <v>8</v>
      </c>
      <c r="F46" s="46"/>
      <c r="G46" s="55"/>
    </row>
    <row r="47" spans="1:7" s="2" customFormat="1" x14ac:dyDescent="0.25">
      <c r="A47" s="2" t="s">
        <v>182</v>
      </c>
      <c r="C47" s="45">
        <v>1</v>
      </c>
      <c r="D47" s="45">
        <v>0</v>
      </c>
      <c r="E47" s="45">
        <v>0</v>
      </c>
      <c r="F47" s="46"/>
      <c r="G47" s="55"/>
    </row>
    <row r="48" spans="1:7" s="2" customFormat="1" x14ac:dyDescent="0.25">
      <c r="A48" s="2" t="s">
        <v>15</v>
      </c>
      <c r="C48" s="45">
        <v>3</v>
      </c>
      <c r="D48" s="45">
        <v>3</v>
      </c>
      <c r="E48" s="45">
        <v>1</v>
      </c>
      <c r="F48" s="46"/>
      <c r="G48" s="55"/>
    </row>
    <row r="49" spans="1:7" s="2" customFormat="1" x14ac:dyDescent="0.25">
      <c r="A49" s="2" t="s">
        <v>14</v>
      </c>
      <c r="C49" s="45">
        <v>3</v>
      </c>
      <c r="D49" s="45">
        <v>3</v>
      </c>
      <c r="E49" s="45">
        <v>3</v>
      </c>
      <c r="F49" s="46"/>
      <c r="G49" s="55"/>
    </row>
    <row r="50" spans="1:7" s="2" customFormat="1" ht="33.75" customHeight="1" x14ac:dyDescent="0.25">
      <c r="A50" s="2" t="s">
        <v>186</v>
      </c>
      <c r="C50" s="45">
        <v>0</v>
      </c>
      <c r="D50" s="45">
        <v>1</v>
      </c>
      <c r="E50" s="45">
        <v>1</v>
      </c>
      <c r="F50" s="46"/>
      <c r="G50" s="55"/>
    </row>
    <row r="51" spans="1:7" s="2" customFormat="1" x14ac:dyDescent="0.25">
      <c r="C51" s="45"/>
      <c r="D51" s="45"/>
      <c r="E51" s="45"/>
      <c r="F51" s="46"/>
      <c r="G51" s="56"/>
    </row>
    <row r="52" spans="1:7" s="2" customFormat="1" x14ac:dyDescent="0.25">
      <c r="A52" s="1" t="s">
        <v>183</v>
      </c>
      <c r="B52" s="1"/>
      <c r="C52" s="45"/>
      <c r="D52" s="45"/>
      <c r="E52" s="45"/>
      <c r="F52" s="46"/>
      <c r="G52" s="57"/>
    </row>
    <row r="53" spans="1:7" s="2" customFormat="1" x14ac:dyDescent="0.25">
      <c r="A53" s="2" t="s">
        <v>184</v>
      </c>
      <c r="C53" s="45">
        <v>6</v>
      </c>
      <c r="D53" s="45">
        <v>14</v>
      </c>
      <c r="E53" s="45">
        <v>16</v>
      </c>
      <c r="F53" s="46"/>
      <c r="G53" s="55"/>
    </row>
    <row r="54" spans="1:7" s="2" customFormat="1" x14ac:dyDescent="0.25">
      <c r="C54" s="45"/>
      <c r="D54" s="45"/>
      <c r="E54" s="45"/>
      <c r="F54" s="44"/>
      <c r="G54" s="53"/>
    </row>
    <row r="55" spans="1:7" s="2" customFormat="1" x14ac:dyDescent="0.25">
      <c r="A55" s="1" t="s">
        <v>16</v>
      </c>
      <c r="B55" s="1"/>
      <c r="C55" s="45"/>
      <c r="D55" s="45"/>
      <c r="E55" s="45"/>
      <c r="F55" s="44"/>
      <c r="G55" s="53"/>
    </row>
    <row r="56" spans="1:7" s="2" customFormat="1" x14ac:dyDescent="0.25">
      <c r="A56" s="2" t="s">
        <v>17</v>
      </c>
      <c r="C56" s="45">
        <v>70</v>
      </c>
      <c r="D56" s="45">
        <v>69</v>
      </c>
      <c r="E56" s="45">
        <v>57</v>
      </c>
      <c r="F56" s="46"/>
      <c r="G56" s="54"/>
    </row>
    <row r="57" spans="1:7" s="2" customFormat="1" x14ac:dyDescent="0.25">
      <c r="C57" s="45"/>
      <c r="D57" s="45"/>
      <c r="E57" s="45"/>
      <c r="F57" s="44"/>
      <c r="G57" s="53"/>
    </row>
    <row r="58" spans="1:7" s="2" customFormat="1" x14ac:dyDescent="0.25">
      <c r="A58" s="1" t="s">
        <v>18</v>
      </c>
      <c r="B58" s="1"/>
      <c r="C58" s="45"/>
      <c r="D58" s="45"/>
      <c r="E58" s="45"/>
      <c r="F58" s="44"/>
      <c r="G58" s="53"/>
    </row>
    <row r="59" spans="1:7" s="2" customFormat="1" x14ac:dyDescent="0.25">
      <c r="A59" s="2" t="s">
        <v>22</v>
      </c>
      <c r="C59" s="45">
        <v>1</v>
      </c>
      <c r="D59" s="45">
        <v>1</v>
      </c>
      <c r="E59" s="45">
        <v>1</v>
      </c>
      <c r="F59" s="46"/>
      <c r="G59" s="54"/>
    </row>
    <row r="60" spans="1:7" s="2" customFormat="1" x14ac:dyDescent="0.25">
      <c r="A60" s="2" t="s">
        <v>23</v>
      </c>
      <c r="C60" s="45">
        <v>183</v>
      </c>
      <c r="D60" s="45">
        <v>189</v>
      </c>
      <c r="E60" s="45">
        <v>179</v>
      </c>
      <c r="F60" s="46"/>
      <c r="G60" s="54"/>
    </row>
    <row r="61" spans="1:7" s="2" customFormat="1" x14ac:dyDescent="0.25">
      <c r="A61" s="2" t="s">
        <v>24</v>
      </c>
      <c r="C61" s="45"/>
      <c r="D61" s="45"/>
      <c r="E61" s="45"/>
      <c r="F61" s="44"/>
      <c r="G61" s="53"/>
    </row>
    <row r="62" spans="1:7" s="2" customFormat="1" x14ac:dyDescent="0.25">
      <c r="C62" s="45"/>
      <c r="D62" s="45"/>
      <c r="E62" s="45"/>
      <c r="F62" s="44"/>
      <c r="G62" s="53"/>
    </row>
    <row r="63" spans="1:7" s="2" customFormat="1" x14ac:dyDescent="0.25">
      <c r="A63" s="1" t="s">
        <v>25</v>
      </c>
      <c r="B63" s="1"/>
      <c r="C63" s="45"/>
      <c r="D63" s="45"/>
      <c r="E63" s="45"/>
      <c r="F63" s="44"/>
      <c r="G63" s="53"/>
    </row>
    <row r="64" spans="1:7" s="2" customFormat="1" x14ac:dyDescent="0.25">
      <c r="A64" s="2" t="s">
        <v>26</v>
      </c>
      <c r="C64" s="45">
        <v>30</v>
      </c>
      <c r="D64" s="45">
        <v>34</v>
      </c>
      <c r="E64" s="45">
        <v>29</v>
      </c>
      <c r="F64" s="46"/>
      <c r="G64" s="54"/>
    </row>
    <row r="65" spans="1:7" s="2" customFormat="1" x14ac:dyDescent="0.25">
      <c r="A65" s="2" t="s">
        <v>27</v>
      </c>
      <c r="C65" s="45">
        <v>1</v>
      </c>
      <c r="D65" s="45">
        <v>1</v>
      </c>
      <c r="E65" s="45">
        <v>1</v>
      </c>
      <c r="F65" s="46"/>
      <c r="G65" s="54"/>
    </row>
    <row r="66" spans="1:7" s="2" customFormat="1" x14ac:dyDescent="0.25">
      <c r="A66" s="2" t="s">
        <v>41</v>
      </c>
      <c r="C66" s="45">
        <v>7</v>
      </c>
      <c r="D66" s="45">
        <v>7</v>
      </c>
      <c r="E66" s="45">
        <v>7</v>
      </c>
      <c r="F66" s="46"/>
      <c r="G66" s="54"/>
    </row>
    <row r="67" spans="1:7" s="2" customFormat="1" x14ac:dyDescent="0.25">
      <c r="A67" s="2" t="s">
        <v>28</v>
      </c>
      <c r="C67" s="45">
        <v>1</v>
      </c>
      <c r="D67" s="45">
        <v>1</v>
      </c>
      <c r="E67" s="45">
        <v>1</v>
      </c>
      <c r="F67" s="46"/>
      <c r="G67" s="54"/>
    </row>
    <row r="68" spans="1:7" s="2" customFormat="1" x14ac:dyDescent="0.25">
      <c r="A68" s="2" t="s">
        <v>29</v>
      </c>
      <c r="C68" s="45">
        <v>2</v>
      </c>
      <c r="D68" s="45">
        <v>2</v>
      </c>
      <c r="E68" s="45">
        <v>2</v>
      </c>
      <c r="F68" s="46"/>
      <c r="G68" s="54"/>
    </row>
    <row r="69" spans="1:7" s="2" customFormat="1" x14ac:dyDescent="0.25">
      <c r="A69" s="2" t="s">
        <v>30</v>
      </c>
      <c r="C69" s="45">
        <v>4</v>
      </c>
      <c r="D69" s="45">
        <v>4</v>
      </c>
      <c r="E69" s="45">
        <v>4</v>
      </c>
      <c r="F69" s="46"/>
      <c r="G69" s="54"/>
    </row>
    <row r="70" spans="1:7" s="2" customFormat="1" x14ac:dyDescent="0.25">
      <c r="A70" s="2" t="s">
        <v>31</v>
      </c>
      <c r="C70" s="45">
        <v>1</v>
      </c>
      <c r="D70" s="45">
        <v>1</v>
      </c>
      <c r="E70" s="45">
        <v>2</v>
      </c>
      <c r="F70" s="46"/>
      <c r="G70" s="54"/>
    </row>
    <row r="71" spans="1:7" s="2" customFormat="1" x14ac:dyDescent="0.25">
      <c r="A71" s="2" t="s">
        <v>32</v>
      </c>
      <c r="C71" s="45">
        <v>468</v>
      </c>
      <c r="D71" s="45">
        <v>501</v>
      </c>
      <c r="E71" s="45">
        <v>411</v>
      </c>
      <c r="F71" s="46"/>
      <c r="G71" s="54"/>
    </row>
    <row r="72" spans="1:7" s="2" customFormat="1" x14ac:dyDescent="0.25">
      <c r="C72" s="45"/>
      <c r="D72" s="45"/>
      <c r="E72" s="45"/>
      <c r="F72" s="46"/>
      <c r="G72" s="56"/>
    </row>
    <row r="73" spans="1:7" s="2" customFormat="1" x14ac:dyDescent="0.25">
      <c r="C73" s="64" t="s">
        <v>127</v>
      </c>
      <c r="D73" s="64"/>
      <c r="E73" s="64"/>
      <c r="F73" s="44"/>
      <c r="G73" s="53"/>
    </row>
    <row r="74" spans="1:7" s="2" customFormat="1" x14ac:dyDescent="0.25">
      <c r="C74" s="40" t="s">
        <v>148</v>
      </c>
      <c r="D74" s="40" t="s">
        <v>149</v>
      </c>
      <c r="E74" s="40" t="s">
        <v>150</v>
      </c>
      <c r="F74" s="42"/>
      <c r="G74" s="58" t="s">
        <v>128</v>
      </c>
    </row>
    <row r="75" spans="1:7" s="2" customFormat="1" x14ac:dyDescent="0.25">
      <c r="A75" s="1" t="s">
        <v>33</v>
      </c>
      <c r="B75" s="1"/>
      <c r="C75" s="45"/>
      <c r="D75" s="45"/>
      <c r="E75" s="45"/>
      <c r="F75" s="44"/>
      <c r="G75" s="53"/>
    </row>
    <row r="76" spans="1:7" s="2" customFormat="1" x14ac:dyDescent="0.25">
      <c r="A76" s="2" t="s">
        <v>34</v>
      </c>
      <c r="C76" s="45">
        <v>1</v>
      </c>
      <c r="D76" s="45">
        <v>1</v>
      </c>
      <c r="E76" s="45">
        <v>1</v>
      </c>
      <c r="F76" s="46"/>
      <c r="G76" s="54"/>
    </row>
    <row r="77" spans="1:7" s="2" customFormat="1" x14ac:dyDescent="0.25">
      <c r="A77" s="2" t="s">
        <v>129</v>
      </c>
      <c r="C77" s="45">
        <v>5</v>
      </c>
      <c r="D77" s="45">
        <v>12</v>
      </c>
      <c r="E77" s="45">
        <v>3</v>
      </c>
      <c r="F77" s="46"/>
      <c r="G77" s="54"/>
    </row>
    <row r="78" spans="1:7" s="2" customFormat="1" x14ac:dyDescent="0.25">
      <c r="A78" s="2" t="s">
        <v>35</v>
      </c>
      <c r="C78" s="45">
        <v>2</v>
      </c>
      <c r="D78" s="45">
        <v>3</v>
      </c>
      <c r="E78" s="45">
        <v>4</v>
      </c>
      <c r="F78" s="46"/>
      <c r="G78" s="54"/>
    </row>
    <row r="79" spans="1:7" s="2" customFormat="1" x14ac:dyDescent="0.25">
      <c r="A79" s="2" t="s">
        <v>36</v>
      </c>
      <c r="C79" s="45">
        <v>5</v>
      </c>
      <c r="D79" s="45">
        <v>5</v>
      </c>
      <c r="E79" s="45">
        <v>5</v>
      </c>
      <c r="F79" s="46"/>
      <c r="G79" s="54"/>
    </row>
    <row r="80" spans="1:7" s="2" customFormat="1" x14ac:dyDescent="0.25">
      <c r="A80" s="2" t="s">
        <v>185</v>
      </c>
      <c r="C80" s="45">
        <v>2</v>
      </c>
      <c r="D80" s="45"/>
      <c r="E80" s="45"/>
      <c r="F80" s="46"/>
      <c r="G80" s="56"/>
    </row>
    <row r="81" spans="1:7" s="2" customFormat="1" x14ac:dyDescent="0.25">
      <c r="C81" s="45" t="s">
        <v>42</v>
      </c>
      <c r="D81" s="45"/>
      <c r="E81" s="45"/>
      <c r="F81" s="44"/>
      <c r="G81" s="53"/>
    </row>
    <row r="82" spans="1:7" s="2" customFormat="1" x14ac:dyDescent="0.25">
      <c r="A82" s="1" t="s">
        <v>37</v>
      </c>
      <c r="B82" s="1"/>
      <c r="C82" s="45"/>
      <c r="D82" s="45"/>
      <c r="E82" s="45"/>
      <c r="F82" s="44"/>
      <c r="G82" s="53"/>
    </row>
    <row r="83" spans="1:7" s="2" customFormat="1" x14ac:dyDescent="0.25">
      <c r="A83" s="2" t="s">
        <v>38</v>
      </c>
      <c r="C83" s="45">
        <v>1</v>
      </c>
      <c r="D83" s="45">
        <v>1</v>
      </c>
      <c r="E83" s="45">
        <v>1</v>
      </c>
      <c r="F83" s="46"/>
      <c r="G83" s="54"/>
    </row>
    <row r="84" spans="1:7" s="2" customFormat="1" x14ac:dyDescent="0.25">
      <c r="A84" s="2" t="s">
        <v>39</v>
      </c>
      <c r="C84" s="45">
        <v>21</v>
      </c>
      <c r="D84" s="45">
        <v>23</v>
      </c>
      <c r="E84" s="45">
        <v>21</v>
      </c>
      <c r="F84" s="46"/>
      <c r="G84" s="54"/>
    </row>
    <row r="85" spans="1:7" s="2" customFormat="1" x14ac:dyDescent="0.25">
      <c r="A85" s="2" t="s">
        <v>40</v>
      </c>
      <c r="C85" s="45">
        <v>21</v>
      </c>
      <c r="D85" s="45">
        <v>23</v>
      </c>
      <c r="E85" s="45">
        <v>21</v>
      </c>
      <c r="F85" s="46"/>
      <c r="G85" s="54"/>
    </row>
    <row r="86" spans="1:7" s="2" customFormat="1" x14ac:dyDescent="0.25">
      <c r="C86" s="45"/>
      <c r="D86" s="45"/>
      <c r="E86" s="45"/>
      <c r="F86" s="44"/>
      <c r="G86" s="53"/>
    </row>
    <row r="87" spans="1:7" s="2" customFormat="1" x14ac:dyDescent="0.25">
      <c r="A87" s="1" t="s">
        <v>46</v>
      </c>
      <c r="B87" s="1"/>
      <c r="F87" s="44"/>
      <c r="G87" s="53"/>
    </row>
    <row r="88" spans="1:7" s="2" customFormat="1" x14ac:dyDescent="0.25">
      <c r="A88" s="2" t="s">
        <v>44</v>
      </c>
      <c r="C88" s="45">
        <v>1</v>
      </c>
      <c r="D88" s="45">
        <v>1</v>
      </c>
      <c r="E88" s="45">
        <v>1</v>
      </c>
      <c r="F88" s="46"/>
      <c r="G88" s="54"/>
    </row>
    <row r="89" spans="1:7" s="2" customFormat="1" x14ac:dyDescent="0.25">
      <c r="A89" s="2" t="s">
        <v>45</v>
      </c>
      <c r="C89" s="45">
        <v>17574</v>
      </c>
      <c r="D89" s="45">
        <v>15432</v>
      </c>
      <c r="E89" s="45">
        <v>17009</v>
      </c>
      <c r="F89" s="46"/>
      <c r="G89" s="54"/>
    </row>
    <row r="90" spans="1:7" s="2" customFormat="1" x14ac:dyDescent="0.25">
      <c r="C90" s="45"/>
      <c r="D90" s="45"/>
      <c r="E90" s="45"/>
      <c r="F90" s="46"/>
      <c r="G90" s="53"/>
    </row>
    <row r="91" spans="1:7" s="2" customFormat="1" x14ac:dyDescent="0.25">
      <c r="A91" s="1" t="s">
        <v>47</v>
      </c>
      <c r="B91" s="1"/>
      <c r="C91" s="45"/>
      <c r="D91" s="45"/>
      <c r="E91" s="45"/>
      <c r="F91" s="46"/>
      <c r="G91" s="53"/>
    </row>
    <row r="92" spans="1:7" s="2" customFormat="1" x14ac:dyDescent="0.25">
      <c r="A92" s="2" t="s">
        <v>48</v>
      </c>
      <c r="C92" s="45">
        <v>1</v>
      </c>
      <c r="D92" s="45">
        <v>1</v>
      </c>
      <c r="E92" s="45">
        <v>1</v>
      </c>
      <c r="F92" s="46"/>
      <c r="G92" s="54"/>
    </row>
    <row r="93" spans="1:7" s="2" customFormat="1" x14ac:dyDescent="0.25">
      <c r="A93" s="2" t="s">
        <v>49</v>
      </c>
      <c r="C93" s="45">
        <v>8081</v>
      </c>
      <c r="D93" s="45">
        <v>11147</v>
      </c>
      <c r="E93" s="45">
        <v>13629</v>
      </c>
      <c r="F93" s="46"/>
      <c r="G93" s="54"/>
    </row>
    <row r="94" spans="1:7" s="2" customFormat="1" x14ac:dyDescent="0.25">
      <c r="A94" s="2" t="s">
        <v>50</v>
      </c>
      <c r="C94" s="45">
        <v>29</v>
      </c>
      <c r="D94" s="45">
        <v>37</v>
      </c>
      <c r="E94" s="45">
        <v>31</v>
      </c>
      <c r="F94" s="46"/>
      <c r="G94" s="54"/>
    </row>
    <row r="95" spans="1:7" s="2" customFormat="1" x14ac:dyDescent="0.25">
      <c r="A95" s="2" t="s">
        <v>51</v>
      </c>
      <c r="C95" s="45">
        <v>7</v>
      </c>
      <c r="D95" s="45">
        <v>29</v>
      </c>
      <c r="E95" s="45">
        <v>25</v>
      </c>
      <c r="F95" s="46"/>
      <c r="G95" s="54"/>
    </row>
    <row r="96" spans="1:7" s="2" customFormat="1" x14ac:dyDescent="0.25">
      <c r="A96" s="2" t="s">
        <v>52</v>
      </c>
      <c r="C96" s="45">
        <v>40</v>
      </c>
      <c r="D96" s="45">
        <v>33</v>
      </c>
      <c r="E96" s="45">
        <v>48</v>
      </c>
      <c r="F96" s="46"/>
      <c r="G96" s="54"/>
    </row>
    <row r="97" spans="1:7" s="2" customFormat="1" x14ac:dyDescent="0.25">
      <c r="A97" s="2" t="s">
        <v>53</v>
      </c>
      <c r="C97" s="45">
        <v>1</v>
      </c>
      <c r="D97" s="45">
        <v>5</v>
      </c>
      <c r="E97" s="45">
        <v>4</v>
      </c>
      <c r="F97" s="46"/>
      <c r="G97" s="54"/>
    </row>
    <row r="98" spans="1:7" s="2" customFormat="1" x14ac:dyDescent="0.25">
      <c r="A98" s="2" t="s">
        <v>54</v>
      </c>
      <c r="C98" s="45">
        <v>16</v>
      </c>
      <c r="D98" s="45">
        <v>10</v>
      </c>
      <c r="E98" s="45">
        <v>7</v>
      </c>
      <c r="F98" s="46"/>
      <c r="G98" s="54"/>
    </row>
    <row r="99" spans="1:7" s="2" customFormat="1" x14ac:dyDescent="0.25">
      <c r="A99" s="2" t="s">
        <v>55</v>
      </c>
      <c r="C99" s="45">
        <v>1</v>
      </c>
      <c r="D99" s="45">
        <v>1</v>
      </c>
      <c r="E99" s="45">
        <v>1</v>
      </c>
      <c r="F99" s="46"/>
      <c r="G99" s="54"/>
    </row>
    <row r="100" spans="1:7" s="2" customFormat="1" x14ac:dyDescent="0.25">
      <c r="C100" s="45"/>
      <c r="D100" s="45"/>
      <c r="E100" s="45"/>
      <c r="F100" s="46"/>
      <c r="G100" s="53"/>
    </row>
    <row r="101" spans="1:7" s="2" customFormat="1" x14ac:dyDescent="0.25">
      <c r="A101" s="1" t="s">
        <v>83</v>
      </c>
      <c r="B101" s="1"/>
      <c r="C101" s="45"/>
      <c r="D101" s="45"/>
      <c r="E101" s="45"/>
      <c r="F101" s="46"/>
      <c r="G101" s="53"/>
    </row>
    <row r="102" spans="1:7" s="2" customFormat="1" x14ac:dyDescent="0.25">
      <c r="A102" s="2" t="s">
        <v>84</v>
      </c>
      <c r="C102" s="45">
        <v>1</v>
      </c>
      <c r="D102" s="45">
        <v>3</v>
      </c>
      <c r="E102" s="45">
        <v>1</v>
      </c>
      <c r="F102" s="46"/>
      <c r="G102" s="54"/>
    </row>
    <row r="103" spans="1:7" s="2" customFormat="1" x14ac:dyDescent="0.25">
      <c r="A103" s="2" t="s">
        <v>85</v>
      </c>
      <c r="C103" s="45">
        <v>8081</v>
      </c>
      <c r="D103" s="45">
        <v>11147</v>
      </c>
      <c r="E103" s="45">
        <v>13629</v>
      </c>
      <c r="F103" s="46"/>
      <c r="G103" s="54"/>
    </row>
    <row r="104" spans="1:7" s="2" customFormat="1" x14ac:dyDescent="0.25">
      <c r="A104" s="2" t="s">
        <v>86</v>
      </c>
      <c r="C104" s="45">
        <v>29</v>
      </c>
      <c r="D104" s="45">
        <v>37</v>
      </c>
      <c r="E104" s="45">
        <v>31</v>
      </c>
      <c r="F104" s="46"/>
      <c r="G104" s="54"/>
    </row>
    <row r="105" spans="1:7" s="2" customFormat="1" x14ac:dyDescent="0.25">
      <c r="A105" s="2" t="s">
        <v>87</v>
      </c>
      <c r="C105" s="45">
        <v>7</v>
      </c>
      <c r="D105" s="45">
        <v>29</v>
      </c>
      <c r="E105" s="45">
        <v>25</v>
      </c>
      <c r="F105" s="46"/>
      <c r="G105" s="54"/>
    </row>
    <row r="106" spans="1:7" s="2" customFormat="1" x14ac:dyDescent="0.25">
      <c r="A106" s="2" t="s">
        <v>88</v>
      </c>
      <c r="C106" s="45">
        <v>40</v>
      </c>
      <c r="D106" s="45">
        <v>33</v>
      </c>
      <c r="E106" s="45">
        <v>48</v>
      </c>
      <c r="F106" s="46"/>
      <c r="G106" s="54"/>
    </row>
    <row r="107" spans="1:7" s="2" customFormat="1" x14ac:dyDescent="0.25">
      <c r="A107" s="2" t="s">
        <v>89</v>
      </c>
      <c r="C107" s="45">
        <v>4</v>
      </c>
      <c r="D107" s="45">
        <v>5</v>
      </c>
      <c r="E107" s="45">
        <v>4</v>
      </c>
      <c r="F107" s="46"/>
      <c r="G107" s="54"/>
    </row>
    <row r="108" spans="1:7" s="2" customFormat="1" x14ac:dyDescent="0.25">
      <c r="A108" s="2" t="s">
        <v>90</v>
      </c>
      <c r="C108" s="45">
        <v>16</v>
      </c>
      <c r="D108" s="45">
        <v>10</v>
      </c>
      <c r="E108" s="45">
        <v>7</v>
      </c>
      <c r="F108" s="46"/>
      <c r="G108" s="54"/>
    </row>
    <row r="109" spans="1:7" s="2" customFormat="1" x14ac:dyDescent="0.25">
      <c r="C109" s="45"/>
      <c r="D109" s="45"/>
      <c r="E109" s="45"/>
      <c r="F109" s="46"/>
      <c r="G109" s="53"/>
    </row>
    <row r="110" spans="1:7" s="2" customFormat="1" x14ac:dyDescent="0.25">
      <c r="A110" s="1" t="s">
        <v>91</v>
      </c>
      <c r="B110" s="1"/>
      <c r="C110" s="45">
        <v>1</v>
      </c>
      <c r="D110" s="45">
        <v>1</v>
      </c>
      <c r="E110" s="45">
        <v>1</v>
      </c>
      <c r="F110" s="46"/>
      <c r="G110" s="54"/>
    </row>
    <row r="111" spans="1:7" s="2" customFormat="1" x14ac:dyDescent="0.25">
      <c r="C111" s="45"/>
      <c r="D111" s="45"/>
      <c r="E111" s="45"/>
      <c r="F111" s="46"/>
      <c r="G111" s="53"/>
    </row>
    <row r="112" spans="1:7" s="2" customFormat="1" x14ac:dyDescent="0.25">
      <c r="A112" s="1" t="s">
        <v>92</v>
      </c>
      <c r="B112" s="1"/>
      <c r="C112" s="45"/>
      <c r="D112" s="45"/>
      <c r="E112" s="45"/>
      <c r="F112" s="46"/>
      <c r="G112" s="53"/>
    </row>
    <row r="113" spans="1:7" s="2" customFormat="1" x14ac:dyDescent="0.25">
      <c r="A113" s="2" t="s">
        <v>93</v>
      </c>
      <c r="C113" s="45">
        <v>4</v>
      </c>
      <c r="D113" s="45">
        <v>2</v>
      </c>
      <c r="E113" s="45">
        <v>3</v>
      </c>
      <c r="F113" s="46"/>
      <c r="G113" s="54"/>
    </row>
    <row r="114" spans="1:7" s="2" customFormat="1" x14ac:dyDescent="0.25">
      <c r="A114" s="2" t="s">
        <v>94</v>
      </c>
      <c r="C114" s="45">
        <v>1</v>
      </c>
      <c r="D114" s="45">
        <v>1</v>
      </c>
      <c r="E114" s="45">
        <v>1</v>
      </c>
      <c r="F114" s="46"/>
      <c r="G114" s="54"/>
    </row>
    <row r="115" spans="1:7" s="2" customFormat="1" x14ac:dyDescent="0.25">
      <c r="A115" s="1"/>
      <c r="B115" s="1"/>
      <c r="C115" s="45"/>
      <c r="D115" s="45"/>
      <c r="E115" s="45"/>
      <c r="F115" s="46"/>
      <c r="G115" s="53"/>
    </row>
    <row r="116" spans="1:7" s="2" customFormat="1" x14ac:dyDescent="0.25">
      <c r="A116" s="1" t="s">
        <v>95</v>
      </c>
      <c r="B116" s="1"/>
      <c r="C116" s="45"/>
      <c r="D116" s="45"/>
      <c r="E116" s="45"/>
      <c r="F116" s="46"/>
      <c r="G116" s="53"/>
    </row>
    <row r="117" spans="1:7" s="2" customFormat="1" x14ac:dyDescent="0.25">
      <c r="A117" s="2" t="s">
        <v>96</v>
      </c>
      <c r="C117" s="45">
        <v>1</v>
      </c>
      <c r="D117" s="45">
        <v>1</v>
      </c>
      <c r="E117" s="45">
        <v>1</v>
      </c>
      <c r="F117" s="46"/>
      <c r="G117" s="54"/>
    </row>
    <row r="118" spans="1:7" s="2" customFormat="1" x14ac:dyDescent="0.25">
      <c r="A118" s="2" t="s">
        <v>97</v>
      </c>
      <c r="C118" s="45">
        <v>3</v>
      </c>
      <c r="D118" s="45">
        <v>3</v>
      </c>
      <c r="E118" s="45">
        <v>3</v>
      </c>
      <c r="F118" s="46"/>
      <c r="G118" s="54"/>
    </row>
    <row r="119" spans="1:7" s="2" customFormat="1" x14ac:dyDescent="0.25">
      <c r="A119" s="2" t="s">
        <v>98</v>
      </c>
      <c r="C119" s="45">
        <v>1</v>
      </c>
      <c r="D119" s="45">
        <v>1</v>
      </c>
      <c r="E119" s="45">
        <v>1</v>
      </c>
      <c r="F119" s="46"/>
      <c r="G119" s="54"/>
    </row>
    <row r="120" spans="1:7" s="2" customFormat="1" x14ac:dyDescent="0.25">
      <c r="A120" s="2" t="s">
        <v>99</v>
      </c>
      <c r="C120" s="45">
        <v>54</v>
      </c>
      <c r="D120" s="45">
        <v>63</v>
      </c>
      <c r="E120" s="45">
        <v>52</v>
      </c>
      <c r="F120" s="46"/>
      <c r="G120" s="54"/>
    </row>
    <row r="121" spans="1:7" s="2" customFormat="1" x14ac:dyDescent="0.25">
      <c r="C121" s="45"/>
      <c r="D121" s="45"/>
      <c r="E121" s="45"/>
      <c r="F121" s="46"/>
      <c r="G121" s="56"/>
    </row>
    <row r="122" spans="1:7" s="2" customFormat="1" x14ac:dyDescent="0.25">
      <c r="C122" s="64" t="s">
        <v>127</v>
      </c>
      <c r="D122" s="64"/>
      <c r="E122" s="64"/>
      <c r="F122" s="44"/>
      <c r="G122" s="53"/>
    </row>
    <row r="123" spans="1:7" s="2" customFormat="1" x14ac:dyDescent="0.25">
      <c r="C123" s="40" t="s">
        <v>148</v>
      </c>
      <c r="D123" s="40" t="s">
        <v>149</v>
      </c>
      <c r="E123" s="40" t="s">
        <v>150</v>
      </c>
      <c r="F123" s="42"/>
      <c r="G123" s="58" t="s">
        <v>128</v>
      </c>
    </row>
    <row r="124" spans="1:7" s="2" customFormat="1" x14ac:dyDescent="0.25">
      <c r="C124" s="45"/>
      <c r="D124" s="45"/>
      <c r="E124" s="45"/>
      <c r="F124" s="46"/>
      <c r="G124" s="53"/>
    </row>
    <row r="125" spans="1:7" s="2" customFormat="1" x14ac:dyDescent="0.25">
      <c r="A125" s="1" t="s">
        <v>56</v>
      </c>
      <c r="B125" s="1"/>
      <c r="C125" s="45"/>
      <c r="D125" s="45"/>
      <c r="E125" s="45"/>
      <c r="F125" s="46"/>
      <c r="G125" s="53"/>
    </row>
    <row r="126" spans="1:7" s="2" customFormat="1" x14ac:dyDescent="0.25">
      <c r="B126" s="1" t="s">
        <v>0</v>
      </c>
      <c r="C126" s="45"/>
      <c r="D126" s="45"/>
      <c r="E126" s="45"/>
      <c r="F126" s="46"/>
      <c r="G126" s="53"/>
    </row>
    <row r="127" spans="1:7" s="2" customFormat="1" x14ac:dyDescent="0.25">
      <c r="B127" s="2" t="s">
        <v>57</v>
      </c>
      <c r="C127" s="45">
        <v>1</v>
      </c>
      <c r="D127" s="45">
        <v>1</v>
      </c>
      <c r="E127" s="45">
        <v>1</v>
      </c>
      <c r="F127" s="46"/>
      <c r="G127" s="54"/>
    </row>
    <row r="128" spans="1:7" s="2" customFormat="1" x14ac:dyDescent="0.25">
      <c r="B128" s="2" t="s">
        <v>58</v>
      </c>
      <c r="C128" s="45">
        <v>0</v>
      </c>
      <c r="D128" s="45">
        <v>0</v>
      </c>
      <c r="E128" s="45">
        <v>0</v>
      </c>
      <c r="F128" s="46"/>
      <c r="G128" s="54"/>
    </row>
    <row r="129" spans="1:7" s="2" customFormat="1" x14ac:dyDescent="0.25">
      <c r="B129" s="2" t="s">
        <v>3</v>
      </c>
      <c r="C129" s="45">
        <v>1</v>
      </c>
      <c r="D129" s="45">
        <v>1</v>
      </c>
      <c r="E129" s="45">
        <v>1</v>
      </c>
      <c r="F129" s="46"/>
      <c r="G129" s="54"/>
    </row>
    <row r="130" spans="1:7" s="2" customFormat="1" x14ac:dyDescent="0.25">
      <c r="B130" s="2" t="s">
        <v>59</v>
      </c>
      <c r="C130" s="45">
        <f>1+60</f>
        <v>61</v>
      </c>
      <c r="D130" s="45">
        <v>61</v>
      </c>
      <c r="E130" s="45">
        <v>58</v>
      </c>
      <c r="F130" s="46"/>
      <c r="G130" s="54"/>
    </row>
    <row r="131" spans="1:7" s="2" customFormat="1" x14ac:dyDescent="0.25">
      <c r="B131" s="2" t="s">
        <v>60</v>
      </c>
      <c r="C131" s="45">
        <v>7300</v>
      </c>
      <c r="D131" s="45">
        <v>4547</v>
      </c>
      <c r="E131" s="45">
        <v>5916</v>
      </c>
      <c r="F131" s="46"/>
      <c r="G131" s="54"/>
    </row>
    <row r="132" spans="1:7" s="2" customFormat="1" x14ac:dyDescent="0.25">
      <c r="B132" s="2" t="s">
        <v>61</v>
      </c>
      <c r="C132" s="45">
        <f>8+22</f>
        <v>30</v>
      </c>
      <c r="D132" s="45">
        <f>15+21</f>
        <v>36</v>
      </c>
      <c r="E132" s="45">
        <v>22</v>
      </c>
      <c r="F132" s="46"/>
      <c r="G132" s="54"/>
    </row>
    <row r="133" spans="1:7" s="2" customFormat="1" x14ac:dyDescent="0.25">
      <c r="B133" s="2" t="s">
        <v>5</v>
      </c>
      <c r="C133" s="45">
        <v>1107</v>
      </c>
      <c r="D133" s="45">
        <v>1381</v>
      </c>
      <c r="E133" s="45">
        <v>1118</v>
      </c>
      <c r="F133" s="46"/>
      <c r="G133" s="54"/>
    </row>
    <row r="134" spans="1:7" s="2" customFormat="1" x14ac:dyDescent="0.25">
      <c r="B134" s="2" t="s">
        <v>62</v>
      </c>
      <c r="C134" s="45">
        <v>558</v>
      </c>
      <c r="D134" s="45">
        <v>617</v>
      </c>
      <c r="E134" s="45">
        <v>735</v>
      </c>
      <c r="F134" s="46"/>
      <c r="G134" s="54"/>
    </row>
    <row r="135" spans="1:7" s="2" customFormat="1" x14ac:dyDescent="0.25">
      <c r="B135" s="2" t="s">
        <v>63</v>
      </c>
      <c r="C135" s="45">
        <v>2041</v>
      </c>
      <c r="D135" s="45">
        <v>2384</v>
      </c>
      <c r="E135" s="45">
        <v>2270</v>
      </c>
      <c r="F135" s="46"/>
      <c r="G135" s="54"/>
    </row>
    <row r="136" spans="1:7" s="2" customFormat="1" x14ac:dyDescent="0.25">
      <c r="B136" s="2" t="s">
        <v>102</v>
      </c>
      <c r="C136" s="45">
        <v>6</v>
      </c>
      <c r="D136" s="45">
        <v>17</v>
      </c>
      <c r="E136" s="45">
        <v>15</v>
      </c>
      <c r="F136" s="46"/>
      <c r="G136" s="54"/>
    </row>
    <row r="137" spans="1:7" s="2" customFormat="1" x14ac:dyDescent="0.25">
      <c r="B137" s="2" t="s">
        <v>64</v>
      </c>
      <c r="C137" s="45">
        <v>11159</v>
      </c>
      <c r="D137" s="45">
        <v>12899</v>
      </c>
      <c r="E137" s="45">
        <v>11197</v>
      </c>
      <c r="F137" s="46"/>
      <c r="G137" s="54"/>
    </row>
    <row r="138" spans="1:7" s="2" customFormat="1" x14ac:dyDescent="0.25">
      <c r="B138" s="2" t="s">
        <v>65</v>
      </c>
      <c r="C138" s="45">
        <v>48</v>
      </c>
      <c r="D138" s="45">
        <v>51</v>
      </c>
      <c r="E138" s="45">
        <v>39</v>
      </c>
      <c r="F138" s="46"/>
      <c r="G138" s="54"/>
    </row>
    <row r="139" spans="1:7" s="2" customFormat="1" x14ac:dyDescent="0.25">
      <c r="B139" s="2" t="s">
        <v>66</v>
      </c>
      <c r="C139" s="45">
        <v>53</v>
      </c>
      <c r="D139" s="45">
        <v>98</v>
      </c>
      <c r="E139" s="45">
        <v>92</v>
      </c>
      <c r="F139" s="46"/>
      <c r="G139" s="54"/>
    </row>
    <row r="140" spans="1:7" s="2" customFormat="1" x14ac:dyDescent="0.25">
      <c r="B140" s="2" t="s">
        <v>67</v>
      </c>
      <c r="C140" s="45">
        <v>1</v>
      </c>
      <c r="D140" s="45">
        <v>1</v>
      </c>
      <c r="E140" s="45">
        <v>0</v>
      </c>
      <c r="F140" s="46"/>
      <c r="G140" s="54"/>
    </row>
    <row r="141" spans="1:7" s="2" customFormat="1" x14ac:dyDescent="0.25">
      <c r="A141" s="2" t="s">
        <v>168</v>
      </c>
      <c r="B141" s="2" t="s">
        <v>169</v>
      </c>
      <c r="C141" s="45">
        <v>1</v>
      </c>
      <c r="D141" s="45">
        <v>1</v>
      </c>
      <c r="E141" s="45">
        <v>1</v>
      </c>
      <c r="F141" s="46"/>
      <c r="G141" s="55"/>
    </row>
    <row r="142" spans="1:7" s="2" customFormat="1" x14ac:dyDescent="0.25">
      <c r="C142" s="45"/>
      <c r="D142" s="45"/>
      <c r="E142" s="45"/>
      <c r="F142" s="46"/>
      <c r="G142" s="53"/>
    </row>
    <row r="143" spans="1:7" s="2" customFormat="1" x14ac:dyDescent="0.25">
      <c r="B143" s="1" t="s">
        <v>8</v>
      </c>
      <c r="C143" s="45"/>
      <c r="D143" s="45"/>
      <c r="E143" s="45"/>
      <c r="F143" s="46"/>
      <c r="G143" s="53"/>
    </row>
    <row r="144" spans="1:7" s="2" customFormat="1" x14ac:dyDescent="0.25">
      <c r="B144" s="2" t="s">
        <v>68</v>
      </c>
      <c r="C144" s="45">
        <v>109</v>
      </c>
      <c r="D144" s="45">
        <v>119</v>
      </c>
      <c r="E144" s="45">
        <v>109</v>
      </c>
      <c r="F144" s="46"/>
      <c r="G144" s="59"/>
    </row>
    <row r="145" spans="2:7" s="2" customFormat="1" x14ac:dyDescent="0.25">
      <c r="B145" s="2" t="s">
        <v>166</v>
      </c>
      <c r="C145" s="45"/>
      <c r="D145" s="45">
        <v>1</v>
      </c>
      <c r="E145" s="45">
        <v>0</v>
      </c>
      <c r="F145" s="46"/>
      <c r="G145" s="60"/>
    </row>
    <row r="146" spans="2:7" s="2" customFormat="1" x14ac:dyDescent="0.25">
      <c r="B146" s="2" t="s">
        <v>167</v>
      </c>
      <c r="C146" s="45">
        <v>1</v>
      </c>
      <c r="D146" s="45">
        <v>1</v>
      </c>
      <c r="E146" s="45">
        <v>1</v>
      </c>
      <c r="F146" s="46"/>
      <c r="G146" s="60"/>
    </row>
    <row r="147" spans="2:7" s="2" customFormat="1" x14ac:dyDescent="0.25">
      <c r="C147" s="45"/>
      <c r="D147" s="45"/>
      <c r="E147" s="45"/>
      <c r="F147" s="46"/>
      <c r="G147" s="53"/>
    </row>
    <row r="148" spans="2:7" s="2" customFormat="1" x14ac:dyDescent="0.25">
      <c r="B148" s="1" t="s">
        <v>69</v>
      </c>
      <c r="C148" s="45"/>
      <c r="D148" s="45"/>
      <c r="E148" s="45"/>
      <c r="F148" s="46"/>
      <c r="G148" s="53"/>
    </row>
    <row r="149" spans="2:7" s="2" customFormat="1" x14ac:dyDescent="0.25">
      <c r="B149" s="2" t="s">
        <v>70</v>
      </c>
      <c r="C149" s="45">
        <v>0</v>
      </c>
      <c r="D149" s="45">
        <v>0</v>
      </c>
      <c r="E149" s="45">
        <v>0</v>
      </c>
      <c r="F149" s="46"/>
      <c r="G149" s="54"/>
    </row>
    <row r="150" spans="2:7" s="2" customFormat="1" x14ac:dyDescent="0.25">
      <c r="B150" s="2" t="s">
        <v>71</v>
      </c>
      <c r="C150" s="45">
        <v>13904</v>
      </c>
      <c r="D150" s="45">
        <v>16103</v>
      </c>
      <c r="E150" s="45">
        <v>14388</v>
      </c>
      <c r="F150" s="46"/>
      <c r="G150" s="54"/>
    </row>
    <row r="151" spans="2:7" s="2" customFormat="1" x14ac:dyDescent="0.25">
      <c r="B151" s="2" t="s">
        <v>160</v>
      </c>
      <c r="C151" s="45">
        <v>10</v>
      </c>
      <c r="D151" s="45">
        <v>12</v>
      </c>
      <c r="E151" s="45">
        <v>8</v>
      </c>
      <c r="F151" s="46"/>
      <c r="G151" s="54"/>
    </row>
    <row r="152" spans="2:7" s="2" customFormat="1" x14ac:dyDescent="0.25">
      <c r="B152" s="2" t="s">
        <v>72</v>
      </c>
      <c r="C152" s="45">
        <v>384</v>
      </c>
      <c r="D152" s="45">
        <v>470</v>
      </c>
      <c r="E152" s="45">
        <v>336</v>
      </c>
      <c r="F152" s="46"/>
      <c r="G152" s="54"/>
    </row>
    <row r="153" spans="2:7" s="2" customFormat="1" x14ac:dyDescent="0.25">
      <c r="B153" s="2" t="s">
        <v>161</v>
      </c>
      <c r="C153" s="45">
        <v>13904</v>
      </c>
      <c r="D153" s="45">
        <v>16103</v>
      </c>
      <c r="E153" s="45">
        <v>14388</v>
      </c>
      <c r="F153" s="46"/>
      <c r="G153" s="54"/>
    </row>
    <row r="154" spans="2:7" s="2" customFormat="1" x14ac:dyDescent="0.25">
      <c r="B154" s="2" t="s">
        <v>162</v>
      </c>
      <c r="C154" s="45">
        <v>14523</v>
      </c>
      <c r="D154" s="45">
        <v>17484</v>
      </c>
      <c r="E154" s="45">
        <v>15134</v>
      </c>
      <c r="F154" s="46"/>
      <c r="G154" s="54"/>
    </row>
    <row r="155" spans="2:7" s="2" customFormat="1" x14ac:dyDescent="0.25">
      <c r="B155" s="2" t="s">
        <v>73</v>
      </c>
      <c r="C155" s="45">
        <v>1</v>
      </c>
      <c r="D155" s="45">
        <v>0</v>
      </c>
      <c r="E155" s="45">
        <v>0</v>
      </c>
      <c r="F155" s="46"/>
      <c r="G155" s="54"/>
    </row>
    <row r="156" spans="2:7" s="2" customFormat="1" x14ac:dyDescent="0.25">
      <c r="B156" s="2" t="s">
        <v>74</v>
      </c>
      <c r="C156" s="45">
        <v>1</v>
      </c>
      <c r="D156" s="45">
        <v>33587</v>
      </c>
      <c r="E156" s="45">
        <v>29522</v>
      </c>
      <c r="F156" s="46"/>
      <c r="G156" s="54"/>
    </row>
    <row r="157" spans="2:7" s="2" customFormat="1" x14ac:dyDescent="0.25">
      <c r="B157" s="2" t="s">
        <v>75</v>
      </c>
      <c r="C157" s="45">
        <v>0</v>
      </c>
      <c r="D157" s="45">
        <v>1</v>
      </c>
      <c r="E157" s="45">
        <v>1</v>
      </c>
      <c r="F157" s="46"/>
      <c r="G157" s="54"/>
    </row>
    <row r="158" spans="2:7" s="2" customFormat="1" x14ac:dyDescent="0.25">
      <c r="B158" s="2" t="s">
        <v>76</v>
      </c>
      <c r="C158" s="45">
        <v>0</v>
      </c>
      <c r="D158" s="45">
        <v>1</v>
      </c>
      <c r="E158" s="45">
        <v>1</v>
      </c>
      <c r="F158" s="46"/>
      <c r="G158" s="54"/>
    </row>
    <row r="159" spans="2:7" s="2" customFormat="1" x14ac:dyDescent="0.25">
      <c r="B159" s="2" t="s">
        <v>163</v>
      </c>
      <c r="C159" s="45">
        <v>392</v>
      </c>
      <c r="D159" s="45">
        <v>467</v>
      </c>
      <c r="E159" s="45">
        <v>436</v>
      </c>
      <c r="F159" s="46"/>
      <c r="G159" s="54"/>
    </row>
    <row r="160" spans="2:7" s="2" customFormat="1" x14ac:dyDescent="0.25">
      <c r="B160" s="2" t="s">
        <v>164</v>
      </c>
      <c r="C160" s="45">
        <v>25</v>
      </c>
      <c r="D160" s="45">
        <v>61</v>
      </c>
      <c r="E160" s="45">
        <v>41</v>
      </c>
      <c r="F160" s="46"/>
      <c r="G160" s="54"/>
    </row>
    <row r="161" spans="1:7" s="2" customFormat="1" x14ac:dyDescent="0.25">
      <c r="B161" s="2" t="s">
        <v>77</v>
      </c>
      <c r="C161" s="45">
        <v>0</v>
      </c>
      <c r="D161" s="45">
        <v>0</v>
      </c>
      <c r="E161" s="45">
        <v>0</v>
      </c>
      <c r="F161" s="46"/>
      <c r="G161" s="54"/>
    </row>
    <row r="162" spans="1:7" s="2" customFormat="1" x14ac:dyDescent="0.25">
      <c r="B162" s="2" t="s">
        <v>78</v>
      </c>
      <c r="C162" s="45">
        <v>28427</v>
      </c>
      <c r="D162" s="45">
        <v>33587</v>
      </c>
      <c r="E162" s="45">
        <v>29522</v>
      </c>
      <c r="F162" s="46"/>
      <c r="G162" s="54"/>
    </row>
    <row r="163" spans="1:7" s="2" customFormat="1" x14ac:dyDescent="0.25">
      <c r="B163" s="2" t="s">
        <v>165</v>
      </c>
      <c r="C163" s="45">
        <v>1</v>
      </c>
      <c r="D163" s="45"/>
      <c r="E163" s="45">
        <v>1</v>
      </c>
      <c r="F163" s="46"/>
      <c r="G163" s="55"/>
    </row>
    <row r="164" spans="1:7" s="2" customFormat="1" x14ac:dyDescent="0.25">
      <c r="C164" s="45"/>
      <c r="D164" s="45"/>
      <c r="E164" s="45"/>
      <c r="F164" s="46"/>
      <c r="G164" s="53"/>
    </row>
    <row r="165" spans="1:7" s="2" customFormat="1" x14ac:dyDescent="0.25">
      <c r="B165" s="1" t="s">
        <v>79</v>
      </c>
      <c r="C165" s="45"/>
      <c r="D165" s="45"/>
      <c r="E165" s="45"/>
      <c r="F165" s="46"/>
      <c r="G165" s="53"/>
    </row>
    <row r="166" spans="1:7" s="2" customFormat="1" x14ac:dyDescent="0.25">
      <c r="B166" s="2" t="s">
        <v>82</v>
      </c>
      <c r="C166" s="45">
        <v>17</v>
      </c>
      <c r="D166" s="45">
        <v>25</v>
      </c>
      <c r="E166" s="45">
        <v>24</v>
      </c>
      <c r="F166" s="46"/>
      <c r="G166" s="54"/>
    </row>
    <row r="167" spans="1:7" s="2" customFormat="1" x14ac:dyDescent="0.25">
      <c r="B167" s="2" t="s">
        <v>80</v>
      </c>
      <c r="C167" s="45">
        <v>1</v>
      </c>
      <c r="D167" s="45">
        <v>1</v>
      </c>
      <c r="E167" s="45">
        <v>1</v>
      </c>
      <c r="F167" s="46"/>
      <c r="G167" s="54"/>
    </row>
    <row r="168" spans="1:7" s="2" customFormat="1" x14ac:dyDescent="0.25">
      <c r="B168" s="2" t="s">
        <v>81</v>
      </c>
      <c r="C168" s="45">
        <v>12</v>
      </c>
      <c r="D168" s="45">
        <v>10</v>
      </c>
      <c r="E168" s="45">
        <v>11</v>
      </c>
      <c r="F168" s="46"/>
      <c r="G168" s="54"/>
    </row>
    <row r="169" spans="1:7" s="2" customFormat="1" x14ac:dyDescent="0.25">
      <c r="C169" s="45"/>
      <c r="D169" s="45"/>
      <c r="E169" s="45"/>
      <c r="F169" s="46"/>
      <c r="G169" s="53"/>
    </row>
    <row r="170" spans="1:7" s="2" customFormat="1" x14ac:dyDescent="0.25">
      <c r="A170" s="1" t="s">
        <v>130</v>
      </c>
      <c r="B170" s="1"/>
      <c r="C170" s="45"/>
      <c r="D170" s="45"/>
      <c r="E170" s="45"/>
      <c r="F170" s="46"/>
      <c r="G170" s="53"/>
    </row>
    <row r="171" spans="1:7" s="48" customFormat="1" ht="31.5" customHeight="1" x14ac:dyDescent="0.25">
      <c r="A171" s="62" t="s">
        <v>131</v>
      </c>
      <c r="B171" s="62"/>
      <c r="C171" s="62"/>
      <c r="D171" s="62"/>
      <c r="E171" s="62"/>
      <c r="F171" s="47"/>
      <c r="G171" s="61"/>
    </row>
    <row r="172" spans="1:7" s="48" customFormat="1" ht="16.5" customHeight="1" x14ac:dyDescent="0.25">
      <c r="A172" s="62" t="s">
        <v>132</v>
      </c>
      <c r="B172" s="62"/>
      <c r="C172" s="62"/>
      <c r="D172" s="62"/>
      <c r="E172" s="62"/>
      <c r="F172" s="47"/>
      <c r="G172" s="61"/>
    </row>
    <row r="173" spans="1:7" s="48" customFormat="1" ht="30.75" customHeight="1" x14ac:dyDescent="0.25">
      <c r="A173" s="62" t="s">
        <v>133</v>
      </c>
      <c r="B173" s="62"/>
      <c r="C173" s="62"/>
      <c r="D173" s="62"/>
      <c r="E173" s="62"/>
      <c r="F173" s="47"/>
      <c r="G173" s="61"/>
    </row>
    <row r="174" spans="1:7" s="48" customFormat="1" ht="16.5" customHeight="1" x14ac:dyDescent="0.25">
      <c r="A174" s="62" t="s">
        <v>96</v>
      </c>
      <c r="B174" s="62"/>
      <c r="C174" s="62"/>
      <c r="D174" s="62"/>
      <c r="E174" s="62"/>
      <c r="F174" s="49"/>
      <c r="G174" s="61"/>
    </row>
    <row r="175" spans="1:7" s="48" customFormat="1" ht="45.75" customHeight="1" x14ac:dyDescent="0.25">
      <c r="A175" s="62" t="s">
        <v>134</v>
      </c>
      <c r="B175" s="62"/>
      <c r="C175" s="62"/>
      <c r="D175" s="62"/>
      <c r="E175" s="62"/>
      <c r="F175" s="49"/>
      <c r="G175" s="61"/>
    </row>
    <row r="176" spans="1:7" s="48" customFormat="1" ht="17.25" customHeight="1" x14ac:dyDescent="0.25">
      <c r="A176" s="62" t="s">
        <v>135</v>
      </c>
      <c r="B176" s="62"/>
      <c r="C176" s="62"/>
      <c r="D176" s="62"/>
      <c r="E176" s="62"/>
      <c r="F176" s="49"/>
      <c r="G176" s="61"/>
    </row>
    <row r="177" spans="1:7" s="48" customFormat="1" ht="16.5" customHeight="1" x14ac:dyDescent="0.25">
      <c r="A177" s="62" t="s">
        <v>136</v>
      </c>
      <c r="B177" s="62"/>
      <c r="C177" s="62"/>
      <c r="D177" s="62"/>
      <c r="E177" s="62"/>
      <c r="F177" s="49"/>
      <c r="G177" s="61"/>
    </row>
    <row r="178" spans="1:7" s="48" customFormat="1" ht="16.5" customHeight="1" x14ac:dyDescent="0.25">
      <c r="A178" s="62" t="s">
        <v>137</v>
      </c>
      <c r="B178" s="62"/>
      <c r="C178" s="62"/>
      <c r="D178" s="62"/>
      <c r="E178" s="62"/>
      <c r="F178" s="49"/>
      <c r="G178" s="61"/>
    </row>
    <row r="179" spans="1:7" s="48" customFormat="1" ht="16.5" customHeight="1" x14ac:dyDescent="0.25">
      <c r="A179" s="62" t="s">
        <v>138</v>
      </c>
      <c r="B179" s="62"/>
      <c r="C179" s="62"/>
      <c r="D179" s="62"/>
      <c r="E179" s="62"/>
      <c r="F179" s="49"/>
      <c r="G179" s="61"/>
    </row>
    <row r="180" spans="1:7" s="48" customFormat="1" ht="16.5" customHeight="1" x14ac:dyDescent="0.25">
      <c r="A180" s="62" t="s">
        <v>139</v>
      </c>
      <c r="B180" s="62"/>
      <c r="C180" s="62"/>
      <c r="D180" s="62"/>
      <c r="E180" s="62"/>
      <c r="F180" s="49"/>
      <c r="G180" s="61"/>
    </row>
    <row r="181" spans="1:7" s="48" customFormat="1" ht="16.5" customHeight="1" x14ac:dyDescent="0.25">
      <c r="A181" s="62" t="s">
        <v>140</v>
      </c>
      <c r="B181" s="62"/>
      <c r="C181" s="62"/>
      <c r="D181" s="62"/>
      <c r="E181" s="62"/>
      <c r="F181" s="49"/>
      <c r="G181" s="61"/>
    </row>
    <row r="182" spans="1:7" s="48" customFormat="1" ht="16.5" customHeight="1" x14ac:dyDescent="0.25">
      <c r="A182" s="62" t="s">
        <v>141</v>
      </c>
      <c r="B182" s="62"/>
      <c r="C182" s="62"/>
      <c r="D182" s="62"/>
      <c r="E182" s="62"/>
      <c r="F182" s="49"/>
      <c r="G182" s="61"/>
    </row>
    <row r="183" spans="1:7" s="48" customFormat="1" ht="16.5" customHeight="1" x14ac:dyDescent="0.25">
      <c r="A183" s="62" t="s">
        <v>142</v>
      </c>
      <c r="B183" s="62"/>
      <c r="C183" s="62"/>
      <c r="D183" s="62"/>
      <c r="E183" s="62"/>
      <c r="F183" s="49"/>
      <c r="G183" s="61"/>
    </row>
    <row r="184" spans="1:7" s="2" customFormat="1" ht="16.5" customHeight="1" x14ac:dyDescent="0.25">
      <c r="A184" s="62" t="s">
        <v>143</v>
      </c>
      <c r="B184" s="62"/>
      <c r="C184" s="62"/>
      <c r="D184" s="62"/>
      <c r="E184" s="62"/>
      <c r="F184" s="44"/>
      <c r="G184" s="61"/>
    </row>
    <row r="185" spans="1:7" s="2" customFormat="1" ht="16.5" customHeight="1" x14ac:dyDescent="0.25">
      <c r="A185" s="62" t="s">
        <v>144</v>
      </c>
      <c r="B185" s="62"/>
      <c r="C185" s="62"/>
      <c r="D185" s="62"/>
      <c r="E185" s="62"/>
      <c r="F185" s="44"/>
      <c r="G185" s="61"/>
    </row>
    <row r="186" spans="1:7" s="2" customFormat="1" x14ac:dyDescent="0.25">
      <c r="F186" s="44"/>
      <c r="G186" s="53"/>
    </row>
    <row r="187" spans="1:7" s="2" customFormat="1" x14ac:dyDescent="0.25">
      <c r="F187" s="44"/>
    </row>
    <row r="188" spans="1:7" s="2" customFormat="1" x14ac:dyDescent="0.25">
      <c r="F188" s="44"/>
    </row>
    <row r="189" spans="1:7" s="2" customFormat="1" x14ac:dyDescent="0.25">
      <c r="F189" s="44"/>
    </row>
    <row r="190" spans="1:7" s="2" customFormat="1" x14ac:dyDescent="0.25">
      <c r="F190" s="44"/>
    </row>
    <row r="191" spans="1:7" s="2" customFormat="1" x14ac:dyDescent="0.25">
      <c r="F191" s="44"/>
    </row>
    <row r="192" spans="1:7" s="2" customFormat="1" x14ac:dyDescent="0.25">
      <c r="F192" s="44"/>
    </row>
    <row r="193" spans="6:6" s="2" customFormat="1" x14ac:dyDescent="0.25">
      <c r="F193" s="44"/>
    </row>
    <row r="194" spans="6:6" s="2" customFormat="1" x14ac:dyDescent="0.25">
      <c r="F194" s="44"/>
    </row>
    <row r="195" spans="6:6" s="2" customFormat="1" x14ac:dyDescent="0.25">
      <c r="F195" s="44"/>
    </row>
    <row r="196" spans="6:6" s="2" customFormat="1" x14ac:dyDescent="0.25">
      <c r="F196" s="44"/>
    </row>
    <row r="197" spans="6:6" s="2" customFormat="1" x14ac:dyDescent="0.25">
      <c r="F197" s="44"/>
    </row>
    <row r="198" spans="6:6" s="2" customFormat="1" x14ac:dyDescent="0.25">
      <c r="F198" s="44"/>
    </row>
    <row r="199" spans="6:6" s="2" customFormat="1" x14ac:dyDescent="0.25">
      <c r="F199" s="44"/>
    </row>
    <row r="200" spans="6:6" s="2" customFormat="1" x14ac:dyDescent="0.25">
      <c r="F200" s="44"/>
    </row>
    <row r="201" spans="6:6" s="2" customFormat="1" x14ac:dyDescent="0.25">
      <c r="F201" s="44"/>
    </row>
    <row r="202" spans="6:6" s="2" customFormat="1" x14ac:dyDescent="0.25">
      <c r="F202" s="44"/>
    </row>
    <row r="203" spans="6:6" s="2" customFormat="1" x14ac:dyDescent="0.25">
      <c r="F203" s="44"/>
    </row>
    <row r="204" spans="6:6" s="2" customFormat="1" x14ac:dyDescent="0.25">
      <c r="F204" s="44"/>
    </row>
    <row r="205" spans="6:6" s="2" customFormat="1" x14ac:dyDescent="0.25">
      <c r="F205" s="44"/>
    </row>
    <row r="206" spans="6:6" s="2" customFormat="1" x14ac:dyDescent="0.25">
      <c r="F206" s="44"/>
    </row>
    <row r="207" spans="6:6" s="2" customFormat="1" x14ac:dyDescent="0.25">
      <c r="F207" s="44"/>
    </row>
    <row r="208" spans="6:6" s="2" customFormat="1" x14ac:dyDescent="0.25">
      <c r="F208" s="44"/>
    </row>
    <row r="209" spans="6:6" s="2" customFormat="1" x14ac:dyDescent="0.25">
      <c r="F209" s="44"/>
    </row>
    <row r="210" spans="6:6" s="2" customFormat="1" x14ac:dyDescent="0.25">
      <c r="F210" s="44"/>
    </row>
    <row r="211" spans="6:6" s="2" customFormat="1" x14ac:dyDescent="0.25">
      <c r="F211" s="44"/>
    </row>
    <row r="212" spans="6:6" s="2" customFormat="1" x14ac:dyDescent="0.25">
      <c r="F212" s="44"/>
    </row>
    <row r="213" spans="6:6" s="2" customFormat="1" x14ac:dyDescent="0.25">
      <c r="F213" s="44"/>
    </row>
    <row r="214" spans="6:6" s="2" customFormat="1" x14ac:dyDescent="0.25">
      <c r="F214" s="44"/>
    </row>
    <row r="215" spans="6:6" s="2" customFormat="1" x14ac:dyDescent="0.25">
      <c r="F215" s="44"/>
    </row>
    <row r="216" spans="6:6" s="2" customFormat="1" x14ac:dyDescent="0.25">
      <c r="F216" s="44"/>
    </row>
    <row r="217" spans="6:6" s="2" customFormat="1" x14ac:dyDescent="0.25">
      <c r="F217" s="44"/>
    </row>
    <row r="218" spans="6:6" s="2" customFormat="1" x14ac:dyDescent="0.25">
      <c r="F218" s="44"/>
    </row>
    <row r="219" spans="6:6" s="2" customFormat="1" x14ac:dyDescent="0.25">
      <c r="F219" s="44"/>
    </row>
    <row r="220" spans="6:6" s="2" customFormat="1" x14ac:dyDescent="0.25">
      <c r="F220" s="44"/>
    </row>
    <row r="221" spans="6:6" s="2" customFormat="1" x14ac:dyDescent="0.25">
      <c r="F221" s="44"/>
    </row>
    <row r="222" spans="6:6" s="2" customFormat="1" x14ac:dyDescent="0.25">
      <c r="F222" s="44"/>
    </row>
    <row r="223" spans="6:6" s="2" customFormat="1" x14ac:dyDescent="0.25">
      <c r="F223" s="44"/>
    </row>
    <row r="224" spans="6:6" s="2" customFormat="1" x14ac:dyDescent="0.25">
      <c r="F224" s="44"/>
    </row>
    <row r="225" spans="6:6" s="2" customFormat="1" x14ac:dyDescent="0.25">
      <c r="F225" s="44"/>
    </row>
    <row r="226" spans="6:6" s="2" customFormat="1" x14ac:dyDescent="0.25">
      <c r="F226" s="44"/>
    </row>
    <row r="227" spans="6:6" s="2" customFormat="1" x14ac:dyDescent="0.25">
      <c r="F227" s="44"/>
    </row>
    <row r="228" spans="6:6" s="2" customFormat="1" x14ac:dyDescent="0.25">
      <c r="F228" s="44"/>
    </row>
    <row r="229" spans="6:6" s="2" customFormat="1" x14ac:dyDescent="0.25">
      <c r="F229" s="44"/>
    </row>
    <row r="230" spans="6:6" s="2" customFormat="1" x14ac:dyDescent="0.25">
      <c r="F230" s="44"/>
    </row>
    <row r="231" spans="6:6" s="2" customFormat="1" x14ac:dyDescent="0.25">
      <c r="F231" s="44"/>
    </row>
    <row r="232" spans="6:6" s="2" customFormat="1" x14ac:dyDescent="0.25">
      <c r="F232" s="44"/>
    </row>
    <row r="233" spans="6:6" s="2" customFormat="1" x14ac:dyDescent="0.25">
      <c r="F233" s="44"/>
    </row>
    <row r="234" spans="6:6" s="2" customFormat="1" x14ac:dyDescent="0.25">
      <c r="F234" s="44"/>
    </row>
    <row r="235" spans="6:6" s="2" customFormat="1" x14ac:dyDescent="0.25">
      <c r="F235" s="44"/>
    </row>
    <row r="236" spans="6:6" s="2" customFormat="1" x14ac:dyDescent="0.25">
      <c r="F236" s="44"/>
    </row>
    <row r="237" spans="6:6" s="2" customFormat="1" x14ac:dyDescent="0.25">
      <c r="F237" s="44"/>
    </row>
    <row r="238" spans="6:6" s="2" customFormat="1" x14ac:dyDescent="0.25">
      <c r="F238" s="44"/>
    </row>
    <row r="239" spans="6:6" s="2" customFormat="1" x14ac:dyDescent="0.25">
      <c r="F239" s="44"/>
    </row>
    <row r="240" spans="6:6" s="2" customFormat="1" x14ac:dyDescent="0.25">
      <c r="F240" s="44"/>
    </row>
    <row r="241" spans="6:6" s="2" customFormat="1" x14ac:dyDescent="0.25">
      <c r="F241" s="44"/>
    </row>
    <row r="242" spans="6:6" s="2" customFormat="1" x14ac:dyDescent="0.25">
      <c r="F242" s="44"/>
    </row>
    <row r="243" spans="6:6" s="2" customFormat="1" x14ac:dyDescent="0.25">
      <c r="F243" s="44"/>
    </row>
    <row r="244" spans="6:6" s="2" customFormat="1" x14ac:dyDescent="0.25">
      <c r="F244" s="44"/>
    </row>
    <row r="245" spans="6:6" s="2" customFormat="1" x14ac:dyDescent="0.25">
      <c r="F245" s="44"/>
    </row>
    <row r="246" spans="6:6" s="2" customFormat="1" x14ac:dyDescent="0.25">
      <c r="F246" s="44"/>
    </row>
    <row r="247" spans="6:6" s="2" customFormat="1" x14ac:dyDescent="0.25">
      <c r="F247" s="44"/>
    </row>
    <row r="248" spans="6:6" s="2" customFormat="1" x14ac:dyDescent="0.25">
      <c r="F248" s="44"/>
    </row>
    <row r="249" spans="6:6" s="2" customFormat="1" x14ac:dyDescent="0.25">
      <c r="F249" s="44"/>
    </row>
    <row r="250" spans="6:6" s="2" customFormat="1" x14ac:dyDescent="0.25">
      <c r="F250" s="44"/>
    </row>
    <row r="251" spans="6:6" s="2" customFormat="1" x14ac:dyDescent="0.25">
      <c r="F251" s="44"/>
    </row>
    <row r="252" spans="6:6" s="2" customFormat="1" x14ac:dyDescent="0.25">
      <c r="F252" s="44"/>
    </row>
    <row r="253" spans="6:6" s="2" customFormat="1" x14ac:dyDescent="0.25">
      <c r="F253" s="44"/>
    </row>
    <row r="254" spans="6:6" s="2" customFormat="1" x14ac:dyDescent="0.25">
      <c r="F254" s="44"/>
    </row>
    <row r="255" spans="6:6" s="2" customFormat="1" x14ac:dyDescent="0.25">
      <c r="F255" s="44"/>
    </row>
    <row r="256" spans="6:6" s="2" customFormat="1" x14ac:dyDescent="0.25">
      <c r="F256" s="44"/>
    </row>
    <row r="257" spans="6:6" s="2" customFormat="1" x14ac:dyDescent="0.25">
      <c r="F257" s="44"/>
    </row>
    <row r="258" spans="6:6" s="2" customFormat="1" x14ac:dyDescent="0.25">
      <c r="F258" s="44"/>
    </row>
    <row r="259" spans="6:6" s="2" customFormat="1" x14ac:dyDescent="0.25">
      <c r="F259" s="44"/>
    </row>
    <row r="260" spans="6:6" s="2" customFormat="1" x14ac:dyDescent="0.25">
      <c r="F260" s="44"/>
    </row>
    <row r="261" spans="6:6" s="2" customFormat="1" x14ac:dyDescent="0.25">
      <c r="F261" s="44"/>
    </row>
    <row r="262" spans="6:6" s="2" customFormat="1" x14ac:dyDescent="0.25">
      <c r="F262" s="44"/>
    </row>
    <row r="263" spans="6:6" s="2" customFormat="1" x14ac:dyDescent="0.25">
      <c r="F263" s="44"/>
    </row>
    <row r="264" spans="6:6" s="2" customFormat="1" x14ac:dyDescent="0.25">
      <c r="F264" s="44"/>
    </row>
    <row r="265" spans="6:6" s="2" customFormat="1" x14ac:dyDescent="0.25">
      <c r="F265" s="44"/>
    </row>
    <row r="266" spans="6:6" s="2" customFormat="1" x14ac:dyDescent="0.25">
      <c r="F266" s="44"/>
    </row>
    <row r="267" spans="6:6" s="2" customFormat="1" x14ac:dyDescent="0.25">
      <c r="F267" s="44"/>
    </row>
    <row r="268" spans="6:6" s="2" customFormat="1" x14ac:dyDescent="0.25">
      <c r="F268" s="44"/>
    </row>
    <row r="269" spans="6:6" s="2" customFormat="1" x14ac:dyDescent="0.25">
      <c r="F269" s="44"/>
    </row>
    <row r="270" spans="6:6" s="2" customFormat="1" x14ac:dyDescent="0.25">
      <c r="F270" s="44"/>
    </row>
    <row r="271" spans="6:6" s="2" customFormat="1" x14ac:dyDescent="0.25">
      <c r="F271" s="44"/>
    </row>
    <row r="272" spans="6:6" s="2" customFormat="1" x14ac:dyDescent="0.25">
      <c r="F272" s="44"/>
    </row>
    <row r="273" spans="6:6" s="2" customFormat="1" x14ac:dyDescent="0.25">
      <c r="F273" s="44"/>
    </row>
    <row r="274" spans="6:6" s="2" customFormat="1" x14ac:dyDescent="0.25">
      <c r="F274" s="44"/>
    </row>
    <row r="275" spans="6:6" s="2" customFormat="1" x14ac:dyDescent="0.25">
      <c r="F275" s="44"/>
    </row>
    <row r="276" spans="6:6" s="2" customFormat="1" x14ac:dyDescent="0.25">
      <c r="F276" s="44"/>
    </row>
    <row r="277" spans="6:6" s="2" customFormat="1" x14ac:dyDescent="0.25">
      <c r="F277" s="44"/>
    </row>
    <row r="278" spans="6:6" s="2" customFormat="1" x14ac:dyDescent="0.25">
      <c r="F278" s="44"/>
    </row>
    <row r="279" spans="6:6" s="2" customFormat="1" x14ac:dyDescent="0.25">
      <c r="F279" s="44"/>
    </row>
    <row r="280" spans="6:6" s="2" customFormat="1" x14ac:dyDescent="0.25">
      <c r="F280" s="44"/>
    </row>
    <row r="281" spans="6:6" s="2" customFormat="1" x14ac:dyDescent="0.25">
      <c r="F281" s="44"/>
    </row>
    <row r="282" spans="6:6" s="2" customFormat="1" x14ac:dyDescent="0.25">
      <c r="F282" s="44"/>
    </row>
    <row r="283" spans="6:6" s="2" customFormat="1" x14ac:dyDescent="0.25">
      <c r="F283" s="44"/>
    </row>
    <row r="284" spans="6:6" s="2" customFormat="1" x14ac:dyDescent="0.25">
      <c r="F284" s="44"/>
    </row>
    <row r="285" spans="6:6" s="2" customFormat="1" x14ac:dyDescent="0.25">
      <c r="F285" s="44"/>
    </row>
    <row r="286" spans="6:6" s="2" customFormat="1" x14ac:dyDescent="0.25">
      <c r="F286" s="44"/>
    </row>
  </sheetData>
  <sheetProtection algorithmName="SHA-512" hashValue="ikRajHZe2HOf8lD851R7hriNY7oy5TEkMcXTv6Um+ggR7KkN/Hh87uSRu0De7/wMRlrfr87bXS5yF1pmI/kMnw==" saltValue="1g88KaKboJMIVId0zT7tUg==" spinCount="100000" sheet="1" objects="1" scenarios="1"/>
  <mergeCells count="27">
    <mergeCell ref="A1:G1"/>
    <mergeCell ref="A2:G2"/>
    <mergeCell ref="A3:G3"/>
    <mergeCell ref="A171:E171"/>
    <mergeCell ref="A172:E172"/>
    <mergeCell ref="C73:E73"/>
    <mergeCell ref="C122:E122"/>
    <mergeCell ref="C12:E12"/>
    <mergeCell ref="A5:G5"/>
    <mergeCell ref="A6:G6"/>
    <mergeCell ref="A7:G7"/>
    <mergeCell ref="A8:G8"/>
    <mergeCell ref="A9:G9"/>
    <mergeCell ref="A10:G10"/>
    <mergeCell ref="A173:E173"/>
    <mergeCell ref="A174:E174"/>
    <mergeCell ref="A175:E175"/>
    <mergeCell ref="A176:E176"/>
    <mergeCell ref="A177:E177"/>
    <mergeCell ref="A183:E183"/>
    <mergeCell ref="A184:E184"/>
    <mergeCell ref="A185:E185"/>
    <mergeCell ref="A178:E178"/>
    <mergeCell ref="A179:E179"/>
    <mergeCell ref="A180:E180"/>
    <mergeCell ref="A181:E181"/>
    <mergeCell ref="A182:E182"/>
  </mergeCells>
  <pageMargins left="0.7" right="0.7" top="0.75" bottom="0.75" header="0.3" footer="0.3"/>
  <pageSetup scale="60" orientation="portrait" r:id="rId1"/>
  <rowBreaks count="2" manualBreakCount="2">
    <brk id="72" max="6" man="1"/>
    <brk id="12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9"/>
  <sheetViews>
    <sheetView zoomScaleNormal="100" workbookViewId="0">
      <selection sqref="A1:J1"/>
    </sheetView>
  </sheetViews>
  <sheetFormatPr defaultRowHeight="15.75" x14ac:dyDescent="0.25"/>
  <cols>
    <col min="1" max="1" width="15.42578125" style="3" bestFit="1" customWidth="1"/>
    <col min="2" max="2" width="5" style="3" customWidth="1"/>
    <col min="3" max="6" width="15.85546875" style="3" customWidth="1"/>
    <col min="7" max="7" width="17.42578125" style="3" bestFit="1" customWidth="1"/>
    <col min="8" max="8" width="16.85546875" style="3" bestFit="1" customWidth="1"/>
    <col min="9" max="10" width="15.85546875" style="3" customWidth="1"/>
    <col min="11" max="16384" width="9.140625" style="3"/>
  </cols>
  <sheetData>
    <row r="1" spans="1:14" ht="18.75" x14ac:dyDescent="0.3">
      <c r="A1" s="63" t="s">
        <v>120</v>
      </c>
      <c r="B1" s="63"/>
      <c r="C1" s="63"/>
      <c r="D1" s="63"/>
      <c r="E1" s="63"/>
      <c r="F1" s="63"/>
      <c r="G1" s="63"/>
      <c r="H1" s="63"/>
      <c r="I1" s="63"/>
      <c r="J1" s="63"/>
    </row>
    <row r="2" spans="1:14" ht="18.75" x14ac:dyDescent="0.3">
      <c r="A2" s="63" t="s">
        <v>116</v>
      </c>
      <c r="B2" s="63"/>
      <c r="C2" s="63"/>
      <c r="D2" s="63"/>
      <c r="E2" s="63"/>
      <c r="F2" s="63"/>
      <c r="G2" s="63"/>
      <c r="H2" s="63"/>
      <c r="I2" s="63"/>
      <c r="J2" s="63"/>
    </row>
    <row r="3" spans="1:14" ht="18.75" x14ac:dyDescent="0.3">
      <c r="A3" s="63" t="s">
        <v>117</v>
      </c>
      <c r="B3" s="63"/>
      <c r="C3" s="63"/>
      <c r="D3" s="63"/>
      <c r="E3" s="63"/>
      <c r="F3" s="63"/>
      <c r="G3" s="63"/>
      <c r="H3" s="63"/>
      <c r="I3" s="63"/>
      <c r="J3" s="63"/>
    </row>
    <row r="5" spans="1:14" s="34" customFormat="1" x14ac:dyDescent="0.25">
      <c r="A5" s="38" t="s">
        <v>118</v>
      </c>
      <c r="B5" s="35"/>
      <c r="C5" s="36"/>
      <c r="D5" s="36"/>
      <c r="E5" s="37"/>
      <c r="F5" s="36"/>
      <c r="G5" s="36"/>
    </row>
    <row r="6" spans="1:14" s="34" customFormat="1" ht="12" customHeight="1" x14ac:dyDescent="0.25">
      <c r="A6" s="38"/>
      <c r="B6" s="35"/>
      <c r="C6" s="36"/>
      <c r="D6" s="36"/>
      <c r="E6" s="37"/>
      <c r="F6" s="36"/>
      <c r="G6" s="36"/>
    </row>
    <row r="7" spans="1:14" s="10" customFormat="1" ht="63" x14ac:dyDescent="0.25">
      <c r="A7" s="6"/>
      <c r="B7" s="7" t="s">
        <v>105</v>
      </c>
      <c r="C7" s="8" t="s">
        <v>106</v>
      </c>
      <c r="D7" s="8" t="s">
        <v>107</v>
      </c>
      <c r="E7" s="8" t="s">
        <v>108</v>
      </c>
      <c r="F7" s="8" t="s">
        <v>119</v>
      </c>
      <c r="G7" s="8" t="s">
        <v>109</v>
      </c>
      <c r="H7" s="8" t="s">
        <v>115</v>
      </c>
      <c r="I7" s="8" t="s">
        <v>113</v>
      </c>
      <c r="J7" s="28" t="s">
        <v>114</v>
      </c>
      <c r="K7" s="9"/>
    </row>
    <row r="8" spans="1:14" s="14" customFormat="1" x14ac:dyDescent="0.25">
      <c r="A8" s="11"/>
      <c r="B8" s="12"/>
      <c r="C8" s="13"/>
      <c r="D8" s="13"/>
      <c r="E8" s="13"/>
      <c r="F8" s="13"/>
      <c r="G8" s="13"/>
      <c r="H8" s="13"/>
      <c r="I8" s="13"/>
      <c r="J8" s="29"/>
      <c r="K8" s="11"/>
    </row>
    <row r="9" spans="1:14" s="17" customFormat="1" x14ac:dyDescent="0.25">
      <c r="A9" s="15"/>
      <c r="B9" s="12" t="s">
        <v>103</v>
      </c>
      <c r="C9" s="16" t="s">
        <v>104</v>
      </c>
      <c r="D9" s="16" t="s">
        <v>104</v>
      </c>
      <c r="E9" s="16" t="s">
        <v>104</v>
      </c>
      <c r="F9" s="16" t="s">
        <v>104</v>
      </c>
      <c r="G9" s="16" t="s">
        <v>104</v>
      </c>
      <c r="H9" s="16" t="s">
        <v>101</v>
      </c>
      <c r="I9" s="16" t="s">
        <v>100</v>
      </c>
      <c r="J9" s="30" t="s">
        <v>100</v>
      </c>
      <c r="K9" s="15"/>
    </row>
    <row r="10" spans="1:14" x14ac:dyDescent="0.25">
      <c r="A10" s="4"/>
      <c r="C10" s="5"/>
      <c r="D10" s="5"/>
      <c r="E10" s="5"/>
      <c r="F10" s="5"/>
      <c r="G10" s="5"/>
      <c r="H10" s="5"/>
      <c r="I10" s="18"/>
      <c r="J10" s="31"/>
      <c r="K10" s="4"/>
    </row>
    <row r="11" spans="1:14" x14ac:dyDescent="0.25">
      <c r="A11" s="19" t="s">
        <v>152</v>
      </c>
      <c r="B11" s="20"/>
      <c r="C11" s="21">
        <f>5647070.41+750000+500000</f>
        <v>6897070.4100000001</v>
      </c>
      <c r="D11" s="21">
        <v>388472.88</v>
      </c>
      <c r="E11" s="21">
        <v>0</v>
      </c>
      <c r="F11" s="21">
        <v>269958.18</v>
      </c>
      <c r="G11" s="32">
        <v>56098.8</v>
      </c>
      <c r="H11" s="21">
        <v>5679547.9100000001</v>
      </c>
      <c r="I11" s="21">
        <v>168476.41</v>
      </c>
      <c r="J11" s="21">
        <v>8997433.5600000005</v>
      </c>
      <c r="K11" s="4"/>
    </row>
    <row r="12" spans="1:14" x14ac:dyDescent="0.25">
      <c r="A12" s="19" t="s">
        <v>153</v>
      </c>
      <c r="B12" s="20"/>
      <c r="C12" s="22">
        <f>5075922.73+900000+500000</f>
        <v>6475922.7300000004</v>
      </c>
      <c r="D12" s="22">
        <v>11314.14</v>
      </c>
      <c r="E12" s="22">
        <v>0</v>
      </c>
      <c r="F12" s="22">
        <v>337176</v>
      </c>
      <c r="G12" s="33">
        <v>207851.93</v>
      </c>
      <c r="H12" s="22">
        <v>6197082.1399999997</v>
      </c>
      <c r="I12" s="22">
        <v>100474.88</v>
      </c>
      <c r="J12" s="22">
        <v>8605779.5800000001</v>
      </c>
      <c r="K12" s="4"/>
    </row>
    <row r="13" spans="1:14" x14ac:dyDescent="0.25">
      <c r="A13" s="23" t="s">
        <v>154</v>
      </c>
      <c r="B13" s="24"/>
      <c r="C13" s="22">
        <f>9686236.71+900000+500000</f>
        <v>11086236.710000001</v>
      </c>
      <c r="D13" s="22">
        <f>126653.03-106580.96</f>
        <v>20072.069999999992</v>
      </c>
      <c r="E13" s="22">
        <v>0</v>
      </c>
      <c r="F13" s="22">
        <v>334022.05</v>
      </c>
      <c r="G13" s="33">
        <v>262614.17</v>
      </c>
      <c r="H13" s="22">
        <v>4814207.43</v>
      </c>
      <c r="I13" s="22">
        <v>129839.24</v>
      </c>
      <c r="J13" s="22">
        <v>8757765.1699999999</v>
      </c>
      <c r="K13" s="4"/>
      <c r="N13" s="3" t="s">
        <v>42</v>
      </c>
    </row>
    <row r="14" spans="1:14" x14ac:dyDescent="0.25">
      <c r="A14" s="23" t="s">
        <v>155</v>
      </c>
      <c r="B14" s="24"/>
      <c r="C14" s="22">
        <f>4386545.84+900000+500000</f>
        <v>5786545.8399999999</v>
      </c>
      <c r="D14" s="22">
        <v>395454.45</v>
      </c>
      <c r="E14" s="22">
        <v>0</v>
      </c>
      <c r="F14" s="22">
        <v>101483.2</v>
      </c>
      <c r="G14" s="33">
        <v>273697.93</v>
      </c>
      <c r="H14" s="22">
        <v>4825767.82</v>
      </c>
      <c r="I14" s="22">
        <v>189414.89</v>
      </c>
      <c r="J14" s="22">
        <v>8407046.0099999998</v>
      </c>
      <c r="K14" s="4"/>
    </row>
    <row r="15" spans="1:14" x14ac:dyDescent="0.25">
      <c r="A15" s="19" t="s">
        <v>151</v>
      </c>
      <c r="B15" s="20"/>
      <c r="C15" s="22">
        <v>3998328.04</v>
      </c>
      <c r="D15" s="22">
        <v>21606.31</v>
      </c>
      <c r="E15" s="22">
        <v>0</v>
      </c>
      <c r="F15" s="22">
        <v>270163.06</v>
      </c>
      <c r="G15" s="33">
        <v>116022.6</v>
      </c>
      <c r="H15" s="22">
        <v>4745307.92</v>
      </c>
      <c r="I15" s="22">
        <v>180183.38</v>
      </c>
      <c r="J15" s="22">
        <v>8506750.7400000002</v>
      </c>
      <c r="K15" s="4"/>
    </row>
    <row r="16" spans="1:14" x14ac:dyDescent="0.25">
      <c r="A16" s="19" t="s">
        <v>156</v>
      </c>
      <c r="B16" s="20"/>
      <c r="C16" s="22">
        <f>1350246.83+900000+500000</f>
        <v>2750246.83</v>
      </c>
      <c r="D16" s="22">
        <v>18088.21</v>
      </c>
      <c r="E16" s="22">
        <v>0</v>
      </c>
      <c r="F16" s="22">
        <v>287169.43</v>
      </c>
      <c r="G16" s="33">
        <v>202294.39999999999</v>
      </c>
      <c r="H16" s="22">
        <v>9265057.4100000001</v>
      </c>
      <c r="I16" s="22">
        <v>173159.1</v>
      </c>
      <c r="J16" s="22">
        <v>8606241.5999999996</v>
      </c>
      <c r="K16" s="4"/>
    </row>
    <row r="17" spans="1:11" x14ac:dyDescent="0.25">
      <c r="A17" s="19" t="s">
        <v>157</v>
      </c>
      <c r="B17" s="20"/>
      <c r="C17" s="22">
        <f>1741640.36+900000+500000</f>
        <v>3141640.3600000003</v>
      </c>
      <c r="D17" s="22">
        <v>496020.6</v>
      </c>
      <c r="E17" s="22">
        <v>0</v>
      </c>
      <c r="F17" s="22">
        <v>174009.47</v>
      </c>
      <c r="G17" s="33">
        <v>75990.240000000005</v>
      </c>
      <c r="H17" s="22">
        <v>4881740.55</v>
      </c>
      <c r="I17" s="22">
        <v>230460.28</v>
      </c>
      <c r="J17" s="22">
        <v>8406751.0600000005</v>
      </c>
      <c r="K17" s="4"/>
    </row>
    <row r="18" spans="1:11" x14ac:dyDescent="0.25">
      <c r="A18" s="19" t="s">
        <v>158</v>
      </c>
      <c r="B18" s="20"/>
      <c r="C18" s="22">
        <f>3517802.41+900000+500000</f>
        <v>4917802.41</v>
      </c>
      <c r="D18" s="22">
        <v>401431.35</v>
      </c>
      <c r="E18" s="22">
        <v>0</v>
      </c>
      <c r="F18" s="22">
        <v>234653.77</v>
      </c>
      <c r="G18" s="33">
        <v>127913.84</v>
      </c>
      <c r="H18" s="22">
        <v>5302174.9400000004</v>
      </c>
      <c r="I18" s="22">
        <v>178140.92</v>
      </c>
      <c r="J18" s="22">
        <v>7504591.5300000003</v>
      </c>
      <c r="K18" s="4"/>
    </row>
    <row r="19" spans="1:11" x14ac:dyDescent="0.25">
      <c r="A19" s="19" t="s">
        <v>159</v>
      </c>
      <c r="B19" s="20"/>
      <c r="C19" s="22">
        <f>6093816.19+90000+500000</f>
        <v>6683816.1900000004</v>
      </c>
      <c r="D19" s="22">
        <v>12633.1</v>
      </c>
      <c r="E19" s="22">
        <v>0</v>
      </c>
      <c r="F19" s="22">
        <v>251290.8</v>
      </c>
      <c r="G19" s="33">
        <v>93953.23</v>
      </c>
      <c r="H19" s="22">
        <v>5818437.5499999998</v>
      </c>
      <c r="I19" s="22">
        <v>110378.29</v>
      </c>
      <c r="J19" s="22">
        <v>8035696.9299999997</v>
      </c>
      <c r="K19" s="4"/>
    </row>
    <row r="20" spans="1:11" x14ac:dyDescent="0.25">
      <c r="A20" s="19" t="s">
        <v>148</v>
      </c>
      <c r="B20" s="20"/>
      <c r="C20" s="22">
        <f>2585785.05+900000+500000</f>
        <v>3985785.05</v>
      </c>
      <c r="D20" s="22">
        <v>515124.89</v>
      </c>
      <c r="E20" s="22">
        <v>0</v>
      </c>
      <c r="F20" s="22">
        <v>402694.47</v>
      </c>
      <c r="G20" s="33">
        <v>45431.14</v>
      </c>
      <c r="H20" s="22">
        <v>5866410.9299999997</v>
      </c>
      <c r="I20" s="22">
        <v>119032.8</v>
      </c>
      <c r="J20" s="22">
        <v>7846267.8799999999</v>
      </c>
      <c r="K20" s="4"/>
    </row>
    <row r="21" spans="1:11" x14ac:dyDescent="0.25">
      <c r="A21" s="19" t="s">
        <v>149</v>
      </c>
      <c r="B21" s="20"/>
      <c r="C21" s="22">
        <f>4419270.57+900000+500000</f>
        <v>5819270.5700000003</v>
      </c>
      <c r="D21" s="22">
        <v>12362.763000000001</v>
      </c>
      <c r="E21" s="22">
        <v>0</v>
      </c>
      <c r="F21" s="22">
        <v>361223.39</v>
      </c>
      <c r="G21" s="33">
        <v>70673.179999999993</v>
      </c>
      <c r="H21" s="22">
        <v>4730970.41</v>
      </c>
      <c r="I21" s="22">
        <v>169652.47</v>
      </c>
      <c r="J21" s="22">
        <v>10805963.32</v>
      </c>
      <c r="K21" s="4"/>
    </row>
    <row r="22" spans="1:11" x14ac:dyDescent="0.25">
      <c r="A22" s="19" t="s">
        <v>150</v>
      </c>
      <c r="B22" s="20"/>
      <c r="C22" s="22">
        <f>1889631.03+900000+500000</f>
        <v>3289631.0300000003</v>
      </c>
      <c r="D22" s="22">
        <v>10502.15</v>
      </c>
      <c r="E22" s="22">
        <v>0</v>
      </c>
      <c r="F22" s="22">
        <v>339378.26</v>
      </c>
      <c r="G22" s="33">
        <v>102805.24</v>
      </c>
      <c r="H22" s="22">
        <v>7552824.8200000003</v>
      </c>
      <c r="I22" s="22">
        <v>188021.57</v>
      </c>
      <c r="J22" s="22">
        <v>9237950.5600000005</v>
      </c>
      <c r="K22" s="4"/>
    </row>
    <row r="23" spans="1:11" x14ac:dyDescent="0.25">
      <c r="A23" s="20" t="s">
        <v>42</v>
      </c>
      <c r="B23" s="20"/>
      <c r="C23" s="25"/>
      <c r="D23" s="25"/>
      <c r="E23" s="25" t="s">
        <v>42</v>
      </c>
      <c r="F23" s="25"/>
      <c r="G23" s="25"/>
      <c r="H23" s="25"/>
      <c r="I23" s="25"/>
      <c r="J23" s="25"/>
    </row>
    <row r="24" spans="1:11" x14ac:dyDescent="0.25">
      <c r="C24" s="25"/>
      <c r="D24" s="25"/>
      <c r="E24" s="25"/>
      <c r="F24" s="25"/>
      <c r="G24" s="25"/>
      <c r="H24" s="25"/>
      <c r="I24" s="25"/>
      <c r="J24" s="25"/>
    </row>
    <row r="25" spans="1:11" s="26" customFormat="1" ht="31.5" x14ac:dyDescent="0.25">
      <c r="C25" s="27" t="s">
        <v>112</v>
      </c>
      <c r="D25" s="27" t="s">
        <v>111</v>
      </c>
      <c r="E25" s="27" t="s">
        <v>111</v>
      </c>
      <c r="F25" s="27" t="s">
        <v>111</v>
      </c>
      <c r="G25" s="27" t="s">
        <v>110</v>
      </c>
      <c r="H25" s="27" t="s">
        <v>111</v>
      </c>
      <c r="I25" s="27" t="s">
        <v>111</v>
      </c>
      <c r="J25" s="27" t="s">
        <v>111</v>
      </c>
    </row>
    <row r="26" spans="1:11" x14ac:dyDescent="0.25">
      <c r="C26" s="25"/>
      <c r="D26" s="25"/>
      <c r="E26" s="25"/>
      <c r="F26" s="25"/>
      <c r="G26" s="25"/>
      <c r="H26" s="25"/>
      <c r="I26" s="25"/>
      <c r="J26" s="25"/>
    </row>
    <row r="27" spans="1:11" x14ac:dyDescent="0.25">
      <c r="C27" s="25"/>
      <c r="D27" s="52"/>
      <c r="E27" s="25"/>
      <c r="F27" s="25"/>
      <c r="G27" s="25"/>
      <c r="H27" s="25"/>
      <c r="I27" s="25"/>
      <c r="J27" s="25"/>
    </row>
    <row r="28" spans="1:11" x14ac:dyDescent="0.25">
      <c r="D28" s="34"/>
      <c r="E28" s="51"/>
    </row>
    <row r="29" spans="1:11" x14ac:dyDescent="0.25">
      <c r="D29" s="34"/>
      <c r="E29" s="52"/>
    </row>
    <row r="30" spans="1:11" x14ac:dyDescent="0.25">
      <c r="D30" s="34"/>
      <c r="E30" s="52"/>
    </row>
    <row r="31" spans="1:11" x14ac:dyDescent="0.25">
      <c r="D31" s="34"/>
      <c r="E31" s="52"/>
    </row>
    <row r="32" spans="1:11" x14ac:dyDescent="0.25">
      <c r="D32" s="34"/>
      <c r="E32" s="52"/>
    </row>
    <row r="33" spans="4:5" x14ac:dyDescent="0.25">
      <c r="D33" s="34"/>
      <c r="E33" s="52"/>
    </row>
    <row r="34" spans="4:5" x14ac:dyDescent="0.25">
      <c r="D34" s="34"/>
      <c r="E34" s="52"/>
    </row>
    <row r="35" spans="4:5" x14ac:dyDescent="0.25">
      <c r="D35" s="34"/>
      <c r="E35" s="52"/>
    </row>
    <row r="36" spans="4:5" x14ac:dyDescent="0.25">
      <c r="D36" s="34"/>
      <c r="E36" s="52"/>
    </row>
    <row r="37" spans="4:5" x14ac:dyDescent="0.25">
      <c r="D37" s="34"/>
      <c r="E37" s="52"/>
    </row>
    <row r="38" spans="4:5" x14ac:dyDescent="0.25">
      <c r="D38" s="34"/>
      <c r="E38" s="52"/>
    </row>
    <row r="39" spans="4:5" x14ac:dyDescent="0.25">
      <c r="D39" s="34"/>
      <c r="E39" s="52"/>
    </row>
  </sheetData>
  <sheetProtection algorithmName="SHA-512" hashValue="mJL/cFQmiI5FPaLBjcRIga8vvns7hXztkUqU1DMHXtqKq4ijyU3VR9sjVFEsS5Hvzbgwn3V4LN+A5gL1dWFnFg==" saltValue="S16LOLspB+wVQ61vkd9cwQ==" spinCount="100000" sheet="1" objects="1" scenarios="1"/>
  <mergeCells count="3">
    <mergeCell ref="A1:J1"/>
    <mergeCell ref="A2:J2"/>
    <mergeCell ref="A3:J3"/>
  </mergeCells>
  <pageMargins left="0.7" right="0.7" top="0.75" bottom="0.75" header="0.3" footer="0.3"/>
  <pageSetup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"/>
  <sheetViews>
    <sheetView zoomScaleNormal="100" workbookViewId="0">
      <selection sqref="A1:J1"/>
    </sheetView>
  </sheetViews>
  <sheetFormatPr defaultRowHeight="15.75" x14ac:dyDescent="0.25"/>
  <cols>
    <col min="1" max="1" width="15.42578125" style="3" bestFit="1" customWidth="1"/>
    <col min="2" max="2" width="5" style="3" customWidth="1"/>
    <col min="3" max="3" width="17.7109375" style="3" customWidth="1"/>
    <col min="4" max="6" width="15.85546875" style="3" customWidth="1"/>
    <col min="7" max="7" width="17.42578125" style="3" bestFit="1" customWidth="1"/>
    <col min="8" max="8" width="16.85546875" style="3" bestFit="1" customWidth="1"/>
    <col min="9" max="9" width="14.85546875" style="3" customWidth="1"/>
    <col min="10" max="10" width="15.85546875" style="3" customWidth="1"/>
    <col min="11" max="16384" width="9.140625" style="3"/>
  </cols>
  <sheetData>
    <row r="1" spans="1:11" ht="18.75" x14ac:dyDescent="0.3">
      <c r="A1" s="63" t="s">
        <v>120</v>
      </c>
      <c r="B1" s="63"/>
      <c r="C1" s="63"/>
      <c r="D1" s="63"/>
      <c r="E1" s="63"/>
      <c r="F1" s="63"/>
      <c r="G1" s="63"/>
      <c r="H1" s="63"/>
      <c r="I1" s="63"/>
      <c r="J1" s="63"/>
    </row>
    <row r="2" spans="1:11" ht="18.75" x14ac:dyDescent="0.3">
      <c r="A2" s="63" t="s">
        <v>116</v>
      </c>
      <c r="B2" s="63"/>
      <c r="C2" s="63"/>
      <c r="D2" s="63"/>
      <c r="E2" s="63"/>
      <c r="F2" s="63"/>
      <c r="G2" s="63"/>
      <c r="H2" s="63"/>
      <c r="I2" s="63"/>
      <c r="J2" s="63"/>
    </row>
    <row r="3" spans="1:11" ht="18.75" x14ac:dyDescent="0.3">
      <c r="A3" s="63" t="s">
        <v>117</v>
      </c>
      <c r="B3" s="63"/>
      <c r="C3" s="63"/>
      <c r="D3" s="63"/>
      <c r="E3" s="63"/>
      <c r="F3" s="63"/>
      <c r="G3" s="63"/>
      <c r="H3" s="63"/>
      <c r="I3" s="63"/>
      <c r="J3" s="63"/>
    </row>
    <row r="5" spans="1:11" s="34" customFormat="1" x14ac:dyDescent="0.25">
      <c r="A5" s="38" t="s">
        <v>145</v>
      </c>
      <c r="B5" s="35"/>
      <c r="C5" s="36"/>
      <c r="D5" s="36"/>
      <c r="E5" s="37"/>
      <c r="F5" s="36"/>
      <c r="G5" s="36"/>
    </row>
    <row r="6" spans="1:11" s="34" customFormat="1" x14ac:dyDescent="0.25">
      <c r="A6" s="38"/>
      <c r="B6" s="35"/>
      <c r="C6" s="36"/>
      <c r="D6" s="36"/>
      <c r="E6" s="37"/>
      <c r="F6" s="36"/>
      <c r="G6" s="36"/>
    </row>
    <row r="7" spans="1:11" s="10" customFormat="1" ht="63" x14ac:dyDescent="0.25">
      <c r="A7" s="6"/>
      <c r="B7" s="7" t="s">
        <v>105</v>
      </c>
      <c r="C7" s="8" t="s">
        <v>106</v>
      </c>
      <c r="D7" s="8" t="s">
        <v>107</v>
      </c>
      <c r="E7" s="8" t="s">
        <v>108</v>
      </c>
      <c r="F7" s="8" t="s">
        <v>119</v>
      </c>
      <c r="G7" s="8" t="s">
        <v>109</v>
      </c>
      <c r="H7" s="8" t="s">
        <v>115</v>
      </c>
      <c r="I7" s="8" t="s">
        <v>146</v>
      </c>
      <c r="J7" s="28" t="s">
        <v>114</v>
      </c>
      <c r="K7" s="9"/>
    </row>
    <row r="8" spans="1:11" s="14" customFormat="1" x14ac:dyDescent="0.25">
      <c r="A8" s="11"/>
      <c r="B8" s="12"/>
      <c r="C8" s="13"/>
      <c r="D8" s="13"/>
      <c r="E8" s="13"/>
      <c r="F8" s="13"/>
      <c r="G8" s="13"/>
      <c r="H8" s="13"/>
      <c r="I8" s="13"/>
      <c r="J8" s="29"/>
      <c r="K8" s="11"/>
    </row>
    <row r="9" spans="1:11" s="17" customFormat="1" x14ac:dyDescent="0.25">
      <c r="A9" s="15"/>
      <c r="B9" s="12" t="s">
        <v>103</v>
      </c>
      <c r="C9" s="16" t="s">
        <v>104</v>
      </c>
      <c r="D9" s="16" t="s">
        <v>104</v>
      </c>
      <c r="E9" s="16" t="s">
        <v>104</v>
      </c>
      <c r="F9" s="16" t="s">
        <v>104</v>
      </c>
      <c r="G9" s="16" t="s">
        <v>104</v>
      </c>
      <c r="H9" s="16" t="s">
        <v>101</v>
      </c>
      <c r="I9" s="16" t="s">
        <v>100</v>
      </c>
      <c r="J9" s="30" t="s">
        <v>100</v>
      </c>
      <c r="K9" s="15"/>
    </row>
    <row r="10" spans="1:11" x14ac:dyDescent="0.25">
      <c r="A10" s="4"/>
      <c r="C10" s="5"/>
      <c r="D10" s="5"/>
      <c r="E10" s="5"/>
      <c r="F10" s="5"/>
      <c r="G10" s="5"/>
      <c r="H10" s="5"/>
      <c r="I10" s="18"/>
      <c r="J10" s="31"/>
      <c r="K10" s="4"/>
    </row>
    <row r="11" spans="1:11" x14ac:dyDescent="0.25">
      <c r="A11" s="19" t="s">
        <v>159</v>
      </c>
      <c r="B11" s="20"/>
      <c r="C11" s="22">
        <v>1977360.29</v>
      </c>
      <c r="D11" s="22">
        <f>501371.04+368209.56+396749.92+380199.87</f>
        <v>1646530.3900000001</v>
      </c>
      <c r="E11" s="21">
        <f>200311.52-4561.58+1799474.25+1223182.73+1160790.14</f>
        <v>4379197.0599999996</v>
      </c>
      <c r="F11" s="22">
        <v>5410603.2000000002</v>
      </c>
      <c r="G11" s="33">
        <v>2343210.2799999998</v>
      </c>
      <c r="H11" s="22">
        <v>7683494.8399999999</v>
      </c>
      <c r="I11" s="21">
        <f>-37361.31-9373-21330.81</f>
        <v>-68065.119999999995</v>
      </c>
      <c r="J11" s="22">
        <v>8030000</v>
      </c>
      <c r="K11" s="4"/>
    </row>
    <row r="12" spans="1:11" x14ac:dyDescent="0.25">
      <c r="A12" s="19" t="s">
        <v>148</v>
      </c>
      <c r="B12" s="20"/>
      <c r="C12" s="22">
        <f>5100+5450+49380.36+176741.98+18150+18490.78+15174.55+24222.58+3973.62+7652.74+8181.4+10974.13+6700+33335.32+900000+500000</f>
        <v>1783527.46</v>
      </c>
      <c r="D12" s="22">
        <f>518426.08+394229.96+402360.62+499488.16</f>
        <v>1814504.82</v>
      </c>
      <c r="E12" s="22">
        <f>963746.96+496928.52-1662+1615630.44+802737.01+3418232.96</f>
        <v>7295613.8899999997</v>
      </c>
      <c r="F12" s="22">
        <v>5685788.96</v>
      </c>
      <c r="G12" s="33">
        <v>2384656.65</v>
      </c>
      <c r="H12" s="22">
        <v>9503100</v>
      </c>
      <c r="I12" s="22">
        <f>51218.09-42749.8</f>
        <v>8468.2899999999936</v>
      </c>
      <c r="J12" s="22">
        <v>7840000</v>
      </c>
      <c r="K12" s="4"/>
    </row>
    <row r="13" spans="1:11" x14ac:dyDescent="0.25">
      <c r="A13" s="19" t="s">
        <v>149</v>
      </c>
      <c r="B13" s="24"/>
      <c r="C13" s="22">
        <f>19248.42+50735.59+23658.62+13000.56+48084.44+2691.06+2570+10515.85+2050+18150+6050.2+8992+6124.38+900000+500000</f>
        <v>1611871.12</v>
      </c>
      <c r="D13" s="22">
        <f>438867.44+652951.62+392598.98+393379.77+397684.08</f>
        <v>2275481.89</v>
      </c>
      <c r="E13" s="22">
        <f>808723.37+993967.19-6738.75+363379.77+2773317.76-36.5</f>
        <v>4932612.84</v>
      </c>
      <c r="F13" s="22">
        <v>7347519.5700000003</v>
      </c>
      <c r="G13" s="33">
        <v>2509744.62</v>
      </c>
      <c r="H13" s="22">
        <v>8352139</v>
      </c>
      <c r="I13" s="22">
        <f>36707.91+19838.66-6124.38</f>
        <v>50422.19000000001</v>
      </c>
      <c r="J13" s="22">
        <v>10800000</v>
      </c>
      <c r="K13" s="4"/>
    </row>
    <row r="14" spans="1:11" x14ac:dyDescent="0.25">
      <c r="A14" s="19" t="s">
        <v>150</v>
      </c>
      <c r="B14" s="24"/>
      <c r="C14" s="22">
        <f>25783.78+7550+8317.5+11965.12+10668.09+2516.94+7210.38+3680+3080+900000+500000</f>
        <v>1480771.81</v>
      </c>
      <c r="D14" s="22">
        <f>386725.03+412994.82+385794.24+456182.27</f>
        <v>1641696.36</v>
      </c>
      <c r="E14" s="22">
        <f>1515789.01+563967.21+431082.3-2671.08+1761171.77-2075</f>
        <v>4267264.21</v>
      </c>
      <c r="F14" s="22">
        <v>6543554.0499999998</v>
      </c>
      <c r="G14" s="33">
        <v>3313173.12</v>
      </c>
      <c r="H14" s="22">
        <v>6190224.6799999997</v>
      </c>
      <c r="I14" s="22">
        <f>14382.08+3708.33</f>
        <v>18090.41</v>
      </c>
      <c r="J14" s="22">
        <v>9530000</v>
      </c>
      <c r="K14" s="4"/>
    </row>
    <row r="15" spans="1:11" x14ac:dyDescent="0.25">
      <c r="A15" s="19"/>
      <c r="B15" s="20"/>
      <c r="C15" s="22"/>
      <c r="D15" s="22"/>
      <c r="E15" s="22"/>
      <c r="F15" s="22"/>
      <c r="G15" s="22" t="s">
        <v>42</v>
      </c>
      <c r="H15" s="22"/>
      <c r="I15" s="22"/>
      <c r="J15" s="33"/>
      <c r="K15" s="4"/>
    </row>
    <row r="16" spans="1:11" x14ac:dyDescent="0.25">
      <c r="A16" s="19"/>
      <c r="B16" s="20"/>
      <c r="C16" s="22"/>
      <c r="D16" s="22"/>
      <c r="E16" s="22"/>
      <c r="F16" s="22"/>
      <c r="G16" s="22"/>
      <c r="H16" s="22"/>
      <c r="I16" s="22"/>
      <c r="J16" s="33"/>
      <c r="K16" s="4"/>
    </row>
    <row r="17" spans="1:10" x14ac:dyDescent="0.25">
      <c r="A17" s="20" t="s">
        <v>42</v>
      </c>
      <c r="B17" s="20"/>
      <c r="C17" s="25"/>
      <c r="D17" s="25"/>
      <c r="E17" s="25" t="s">
        <v>42</v>
      </c>
      <c r="F17" s="25"/>
      <c r="G17" s="25"/>
      <c r="H17" s="25"/>
      <c r="I17" s="25"/>
      <c r="J17" s="25"/>
    </row>
    <row r="18" spans="1:10" x14ac:dyDescent="0.25">
      <c r="A18" s="50" t="s">
        <v>147</v>
      </c>
      <c r="B18" s="20"/>
      <c r="C18" s="25"/>
      <c r="D18" s="25"/>
      <c r="E18" s="25"/>
      <c r="F18" s="25"/>
      <c r="G18" s="25"/>
      <c r="H18" s="25"/>
      <c r="I18" s="25"/>
      <c r="J18" s="25"/>
    </row>
    <row r="19" spans="1:10" x14ac:dyDescent="0.25">
      <c r="C19" s="25"/>
      <c r="D19" s="25"/>
      <c r="E19" s="25"/>
      <c r="F19" s="25"/>
      <c r="G19" s="25"/>
      <c r="H19" s="25"/>
      <c r="I19" s="25"/>
      <c r="J19" s="25"/>
    </row>
    <row r="20" spans="1:10" s="26" customFormat="1" ht="31.5" x14ac:dyDescent="0.25">
      <c r="C20" s="27" t="s">
        <v>112</v>
      </c>
      <c r="D20" s="27" t="s">
        <v>111</v>
      </c>
      <c r="E20" s="27" t="s">
        <v>111</v>
      </c>
      <c r="F20" s="27" t="s">
        <v>111</v>
      </c>
      <c r="G20" s="27" t="s">
        <v>110</v>
      </c>
      <c r="H20" s="27" t="s">
        <v>111</v>
      </c>
      <c r="I20" s="27" t="s">
        <v>111</v>
      </c>
      <c r="J20" s="27" t="s">
        <v>111</v>
      </c>
    </row>
    <row r="21" spans="1:10" x14ac:dyDescent="0.25">
      <c r="C21" s="25"/>
      <c r="D21" s="25"/>
      <c r="E21" s="25"/>
      <c r="F21" s="25"/>
      <c r="G21" s="25"/>
      <c r="H21" s="25"/>
      <c r="I21" s="25"/>
      <c r="J21" s="25"/>
    </row>
    <row r="22" spans="1:10" x14ac:dyDescent="0.25">
      <c r="C22" s="25"/>
      <c r="D22" s="25"/>
      <c r="E22" s="25"/>
      <c r="F22" s="25"/>
      <c r="G22" s="25"/>
      <c r="H22" s="25"/>
      <c r="I22" s="25"/>
      <c r="J22" s="25"/>
    </row>
  </sheetData>
  <sheetProtection algorithmName="SHA-512" hashValue="CwIabn4xvaD/1lPUiBXxdf9AIj23ErvUAbMwU+/uTjB6Bfit7CkD4RW3NRqKR5eeUNQpdSdy6UyNJxB/RYNRxQ==" saltValue="COk92qeSorRPIDavuWz1Og==" spinCount="100000" sheet="1" objects="1" scenarios="1"/>
  <mergeCells count="3">
    <mergeCell ref="A1:J1"/>
    <mergeCell ref="A2:J2"/>
    <mergeCell ref="A3:J3"/>
  </mergeCells>
  <pageMargins left="0.7" right="0.7" top="0.75" bottom="0.75" header="0.3" footer="0.3"/>
  <pageSetup scale="7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Exhibit C - fees </vt:lpstr>
      <vt:lpstr>Exhibit C - account balances </vt:lpstr>
      <vt:lpstr>Exhibit C - collected balances </vt:lpstr>
      <vt:lpstr>'Exhibit C - account balances '!Print_Area</vt:lpstr>
      <vt:lpstr>'Exhibit C - fees '!Print_Area</vt:lpstr>
      <vt:lpstr>'Exhibit C - fees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Alane Mammino</dc:creator>
  <cp:lastModifiedBy>Kerry Sharp</cp:lastModifiedBy>
  <cp:lastPrinted>2026-09-21T17:01:35Z</cp:lastPrinted>
  <dcterms:created xsi:type="dcterms:W3CDTF">2021-06-03T11:27:17Z</dcterms:created>
  <dcterms:modified xsi:type="dcterms:W3CDTF">2026-09-21T18:00:32Z</dcterms:modified>
</cp:coreProperties>
</file>